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IWATSUKI-WEB\Desktop\"/>
    </mc:Choice>
  </mc:AlternateContent>
  <xr:revisionPtr revIDLastSave="0" documentId="13_ncr:1_{5700B62A-4DDE-4508-9ACE-C4957A7B96CD}" xr6:coauthVersionLast="47" xr6:coauthVersionMax="47" xr10:uidLastSave="{00000000-0000-0000-0000-000000000000}"/>
  <workbookProtection workbookAlgorithmName="SHA-512" workbookHashValue="JbNV7CQBLOf6S4bsk2Yj5IJdX+lSqDlSrvj1dbm/HaOxdfIhTQOmlyYAs5O2bChmDd1YOHQnoB3MpbUxT1KlxQ==" workbookSaltValue="oNPHXRzFWOggaLr6VnfEaA==" workbookSpinCount="100000" lockStructure="1"/>
  <bookViews>
    <workbookView xWindow="3585" yWindow="1605" windowWidth="23505" windowHeight="12960" tabRatio="742" xr2:uid="{00000000-000D-0000-FFFF-FFFF00000000}"/>
  </bookViews>
  <sheets>
    <sheet name="加入月保険料" sheetId="16" r:id="rId1"/>
    <sheet name="保険料作業（試作中）" sheetId="15" state="hidden" r:id="rId2"/>
    <sheet name="作業" sheetId="10" state="hidden" r:id="rId3"/>
    <sheet name="様式 地本控え" sheetId="7" state="hidden" r:id="rId4"/>
    <sheet name="様式 (２枚目 地本控え" sheetId="9" state="hidden" r:id="rId5"/>
    <sheet name="区分判定データ" sheetId="8" state="hidden" r:id="rId6"/>
    <sheet name="保険料の注意" sheetId="11" r:id="rId7"/>
    <sheet name="添付書類" sheetId="12" r:id="rId8"/>
    <sheet name="Sheet1" sheetId="17" r:id="rId9"/>
  </sheets>
  <definedNames>
    <definedName name="_xlnm._FilterDatabase" localSheetId="5" hidden="1">区分判定データ!$B$2:$F$609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0" l="1"/>
  <c r="U27" i="15" l="1"/>
  <c r="AC28" i="15" l="1"/>
  <c r="AC27" i="15"/>
  <c r="AC26" i="15"/>
  <c r="AC25" i="15"/>
  <c r="AC24" i="15"/>
  <c r="AC23" i="15"/>
  <c r="AC22" i="15"/>
  <c r="AC21" i="15"/>
  <c r="AC20" i="15"/>
  <c r="AC19" i="15"/>
  <c r="AC18" i="15"/>
  <c r="AC17" i="15"/>
  <c r="AC16" i="15"/>
  <c r="AC15" i="15"/>
  <c r="AC14" i="15"/>
  <c r="AC13" i="15"/>
  <c r="AC12" i="15"/>
  <c r="AC11" i="15"/>
  <c r="AC10" i="15"/>
  <c r="C6" i="10" l="1"/>
  <c r="C10" i="10" l="1"/>
  <c r="E9" i="15" s="1"/>
  <c r="C58" i="10"/>
  <c r="V29" i="15" l="1"/>
  <c r="U29" i="15"/>
  <c r="W27" i="15"/>
  <c r="V27" i="15"/>
  <c r="V28" i="15" s="1"/>
  <c r="U28" i="15"/>
  <c r="C15" i="10"/>
  <c r="D18" i="10" s="1"/>
  <c r="N10" i="16" s="1"/>
  <c r="C57" i="10"/>
  <c r="D60" i="10" s="1"/>
  <c r="N17" i="16" s="1"/>
  <c r="C51" i="10"/>
  <c r="D54" i="10" s="1"/>
  <c r="N16" i="16" s="1"/>
  <c r="C45" i="10"/>
  <c r="D48" i="10" s="1"/>
  <c r="N15" i="16" s="1"/>
  <c r="C39" i="10"/>
  <c r="D42" i="10" s="1"/>
  <c r="N14" i="16" s="1"/>
  <c r="C33" i="10"/>
  <c r="D36" i="10" s="1"/>
  <c r="N13" i="16" s="1"/>
  <c r="C27" i="10"/>
  <c r="C21" i="10"/>
  <c r="D24" i="10" l="1"/>
  <c r="N11" i="16" s="1"/>
  <c r="D30" i="10"/>
  <c r="N12" i="16" s="1"/>
  <c r="C30" i="10"/>
  <c r="E12" i="15" s="1"/>
  <c r="L12" i="15" s="1"/>
  <c r="C18" i="10"/>
  <c r="E10" i="15" s="1"/>
  <c r="L10" i="15" s="1"/>
  <c r="C23" i="10"/>
  <c r="D11" i="15" s="1"/>
  <c r="C24" i="10"/>
  <c r="E11" i="15" s="1"/>
  <c r="L11" i="15" s="1"/>
  <c r="C53" i="10"/>
  <c r="D16" i="15" s="1"/>
  <c r="C54" i="10"/>
  <c r="E16" i="15" s="1"/>
  <c r="L16" i="15" s="1"/>
  <c r="C29" i="10"/>
  <c r="D12" i="15" s="1"/>
  <c r="C47" i="10"/>
  <c r="D15" i="15" s="1"/>
  <c r="C48" i="10"/>
  <c r="E15" i="15" s="1"/>
  <c r="L15" i="15" s="1"/>
  <c r="C35" i="10"/>
  <c r="D13" i="15" s="1"/>
  <c r="C36" i="10"/>
  <c r="E13" i="15" s="1"/>
  <c r="L13" i="15" s="1"/>
  <c r="C41" i="10"/>
  <c r="D14" i="15" s="1"/>
  <c r="C42" i="10"/>
  <c r="E14" i="15" s="1"/>
  <c r="L14" i="15" s="1"/>
  <c r="C59" i="10"/>
  <c r="D17" i="15" s="1"/>
  <c r="C60" i="10"/>
  <c r="E17" i="15" s="1"/>
  <c r="L17" i="15" s="1"/>
  <c r="C17" i="10"/>
  <c r="D10" i="15" s="1"/>
  <c r="C28" i="10"/>
  <c r="C12" i="15" s="1"/>
  <c r="C22" i="10"/>
  <c r="C11" i="15" s="1"/>
  <c r="C16" i="10"/>
  <c r="C10" i="15" s="1"/>
  <c r="C7" i="10"/>
  <c r="C8" i="10"/>
  <c r="K11" i="15" l="1"/>
  <c r="M11" i="15" s="1"/>
  <c r="S10" i="15"/>
  <c r="K12" i="15"/>
  <c r="M12" i="16" s="1"/>
  <c r="K10" i="15"/>
  <c r="M10" i="16" s="1"/>
  <c r="V11" i="15"/>
  <c r="E11" i="16"/>
  <c r="V12" i="15"/>
  <c r="E12" i="16"/>
  <c r="V10" i="15"/>
  <c r="E10" i="16"/>
  <c r="S12" i="15"/>
  <c r="S11" i="15"/>
  <c r="C11" i="10"/>
  <c r="C19" i="10" s="1"/>
  <c r="F10" i="15" s="1"/>
  <c r="M11" i="16" l="1"/>
  <c r="M12" i="15"/>
  <c r="M10" i="15"/>
  <c r="C25" i="10"/>
  <c r="C55" i="10"/>
  <c r="F16" i="15" s="1"/>
  <c r="C49" i="10"/>
  <c r="F15" i="15" s="1"/>
  <c r="C43" i="10"/>
  <c r="F14" i="15" s="1"/>
  <c r="C61" i="10"/>
  <c r="F17" i="15" s="1"/>
  <c r="C37" i="10"/>
  <c r="F13" i="15" s="1"/>
  <c r="D19" i="10"/>
  <c r="T10" i="15" s="1"/>
  <c r="C31" i="10"/>
  <c r="C12" i="10"/>
  <c r="D25" i="10" l="1"/>
  <c r="T11" i="15" s="1"/>
  <c r="F11" i="15"/>
  <c r="D12" i="10"/>
  <c r="T9" i="15" s="1"/>
  <c r="F9" i="15"/>
  <c r="D31" i="10"/>
  <c r="T12" i="15" s="1"/>
  <c r="F12" i="15"/>
  <c r="C52" i="10"/>
  <c r="C46" i="10"/>
  <c r="C40" i="10"/>
  <c r="C34" i="10"/>
  <c r="C9" i="10"/>
  <c r="C13" i="10"/>
  <c r="C4" i="10"/>
  <c r="C9" i="15" l="1"/>
  <c r="E9" i="16" s="1"/>
  <c r="C20" i="10"/>
  <c r="D20" i="10" s="1"/>
  <c r="U10" i="15" s="1"/>
  <c r="W10" i="15" s="1"/>
  <c r="C62" i="10"/>
  <c r="D62" i="10" s="1"/>
  <c r="U17" i="15" s="1"/>
  <c r="C50" i="10"/>
  <c r="D50" i="10" s="1"/>
  <c r="U15" i="15" s="1"/>
  <c r="C44" i="10"/>
  <c r="D44" i="10" s="1"/>
  <c r="U14" i="15" s="1"/>
  <c r="C38" i="10"/>
  <c r="D38" i="10" s="1"/>
  <c r="U13" i="15" s="1"/>
  <c r="C32" i="10"/>
  <c r="D32" i="10" s="1"/>
  <c r="U12" i="15" s="1"/>
  <c r="W12" i="15" s="1"/>
  <c r="C26" i="10"/>
  <c r="D26" i="10" s="1"/>
  <c r="U11" i="15" s="1"/>
  <c r="W11" i="15" s="1"/>
  <c r="C56" i="10"/>
  <c r="D56" i="10" s="1"/>
  <c r="U16" i="15" s="1"/>
  <c r="D55" i="10"/>
  <c r="T16" i="15" s="1"/>
  <c r="C16" i="15"/>
  <c r="D49" i="10"/>
  <c r="T15" i="15" s="1"/>
  <c r="C15" i="15"/>
  <c r="D43" i="10"/>
  <c r="T14" i="15" s="1"/>
  <c r="C14" i="15"/>
  <c r="D37" i="10"/>
  <c r="T13" i="15" s="1"/>
  <c r="C13" i="15"/>
  <c r="C17" i="15"/>
  <c r="D61" i="10"/>
  <c r="T17" i="15" s="1"/>
  <c r="H10" i="15" l="1"/>
  <c r="G10" i="16" s="1"/>
  <c r="G10" i="15"/>
  <c r="I10" i="15"/>
  <c r="H11" i="15"/>
  <c r="G11" i="16" s="1"/>
  <c r="I11" i="15"/>
  <c r="G11" i="15"/>
  <c r="E14" i="16"/>
  <c r="K14" i="15"/>
  <c r="E16" i="16"/>
  <c r="K16" i="15"/>
  <c r="I12" i="15"/>
  <c r="G12" i="15"/>
  <c r="H12" i="15"/>
  <c r="G12" i="16" s="1"/>
  <c r="E17" i="16"/>
  <c r="K17" i="15"/>
  <c r="E13" i="16"/>
  <c r="K13" i="15"/>
  <c r="E15" i="16"/>
  <c r="K15" i="15"/>
  <c r="M15" i="16" s="1"/>
  <c r="V16" i="15"/>
  <c r="S16" i="15"/>
  <c r="V15" i="15"/>
  <c r="S15" i="15"/>
  <c r="V14" i="15"/>
  <c r="S14" i="15"/>
  <c r="V13" i="15"/>
  <c r="S13" i="15"/>
  <c r="V17" i="15"/>
  <c r="S17" i="15"/>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N10" i="15" l="1"/>
  <c r="N11" i="15"/>
  <c r="M17" i="16"/>
  <c r="M17" i="15"/>
  <c r="M13" i="16"/>
  <c r="M13" i="15"/>
  <c r="M16" i="16"/>
  <c r="M16" i="15"/>
  <c r="M14" i="16"/>
  <c r="M14" i="15"/>
  <c r="M15" i="15"/>
  <c r="C14" i="10"/>
  <c r="C3" i="15" s="1"/>
  <c r="J10" i="15"/>
  <c r="J12" i="15"/>
  <c r="N12" i="15"/>
  <c r="J11" i="15"/>
  <c r="W17" i="15"/>
  <c r="W14" i="15"/>
  <c r="E23" i="15"/>
  <c r="H10" i="16"/>
  <c r="F10" i="16"/>
  <c r="F12" i="16"/>
  <c r="E25" i="15"/>
  <c r="H12" i="16"/>
  <c r="F11" i="16"/>
  <c r="E24" i="15"/>
  <c r="H11" i="16"/>
  <c r="W16" i="15"/>
  <c r="W13" i="15"/>
  <c r="W15" i="15"/>
  <c r="A56" i="9"/>
  <c r="H9" i="15" l="1"/>
  <c r="G9" i="15"/>
  <c r="H16" i="15"/>
  <c r="G16" i="16" s="1"/>
  <c r="G16" i="15"/>
  <c r="I16" i="15"/>
  <c r="E29" i="15" s="1"/>
  <c r="I13" i="15"/>
  <c r="E26" i="15" s="1"/>
  <c r="H13" i="15"/>
  <c r="G13" i="16" s="1"/>
  <c r="G13" i="15"/>
  <c r="F13" i="16" s="1"/>
  <c r="I17" i="15"/>
  <c r="H17" i="16" s="1"/>
  <c r="H17" i="15"/>
  <c r="G17" i="16" s="1"/>
  <c r="G17" i="15"/>
  <c r="F17" i="16" s="1"/>
  <c r="I14" i="15"/>
  <c r="E27" i="15" s="1"/>
  <c r="H14" i="15"/>
  <c r="G14" i="16" s="1"/>
  <c r="G14" i="15"/>
  <c r="G15" i="15"/>
  <c r="H15" i="15"/>
  <c r="G15" i="16" s="1"/>
  <c r="I15" i="15"/>
  <c r="H15" i="16" s="1"/>
  <c r="F7" i="16"/>
  <c r="I9" i="15"/>
  <c r="I12" i="16"/>
  <c r="I10" i="16"/>
  <c r="I11" i="16"/>
  <c r="A56" i="7"/>
  <c r="E30" i="15" l="1"/>
  <c r="N17" i="15"/>
  <c r="H16" i="16"/>
  <c r="E28" i="15"/>
  <c r="H14" i="16"/>
  <c r="J17" i="15"/>
  <c r="N14" i="15"/>
  <c r="I17" i="16"/>
  <c r="N15" i="15"/>
  <c r="O15" i="15" s="1"/>
  <c r="P15" i="15" s="1"/>
  <c r="N16" i="15"/>
  <c r="O10" i="15" s="1"/>
  <c r="P10" i="15" s="1"/>
  <c r="N13" i="15"/>
  <c r="J15" i="15"/>
  <c r="J16" i="15"/>
  <c r="J13" i="15"/>
  <c r="J14" i="15"/>
  <c r="F14" i="16"/>
  <c r="F16" i="16"/>
  <c r="F15" i="16"/>
  <c r="I15" i="16" s="1"/>
  <c r="H13" i="16"/>
  <c r="I13" i="16" s="1"/>
  <c r="I4" i="7"/>
  <c r="I4" i="9"/>
  <c r="AL8" i="7"/>
  <c r="AO38" i="9"/>
  <c r="AO35" i="9"/>
  <c r="AO32" i="9"/>
  <c r="AU28" i="9"/>
  <c r="AU25" i="9"/>
  <c r="AU22" i="9"/>
  <c r="AU19" i="9"/>
  <c r="AU16" i="9"/>
  <c r="AU16" i="7"/>
  <c r="AU19" i="7"/>
  <c r="AU22" i="7"/>
  <c r="AU25" i="7"/>
  <c r="AU28" i="7"/>
  <c r="AO32" i="7"/>
  <c r="AO35" i="7"/>
  <c r="AO38" i="7"/>
  <c r="I14" i="16" l="1"/>
  <c r="I16" i="16"/>
  <c r="N9" i="15"/>
  <c r="J9" i="15"/>
  <c r="O14" i="15"/>
  <c r="P14" i="15" s="1"/>
  <c r="O13" i="15"/>
  <c r="P13" i="15" s="1"/>
  <c r="O17" i="15"/>
  <c r="P17" i="15" s="1"/>
  <c r="O11" i="15"/>
  <c r="P11" i="15" s="1"/>
  <c r="O16" i="15"/>
  <c r="P16" i="15" s="1"/>
  <c r="O12" i="15"/>
  <c r="P12" i="15" s="1"/>
  <c r="F9" i="16"/>
  <c r="C22" i="15"/>
  <c r="D22" i="15"/>
  <c r="G9" i="16"/>
  <c r="H9" i="16"/>
  <c r="E22" i="15"/>
  <c r="E31" i="15" s="1"/>
  <c r="F22" i="15" l="1"/>
  <c r="L9" i="16" s="1"/>
  <c r="Q17" i="15"/>
  <c r="J17" i="16" s="1"/>
  <c r="Q12" i="15"/>
  <c r="Q14" i="15"/>
  <c r="Q11" i="15"/>
  <c r="Q15" i="15"/>
  <c r="Q13" i="15"/>
  <c r="Q16" i="15"/>
  <c r="Q10" i="15"/>
  <c r="C23" i="15" s="1"/>
  <c r="I9" i="16"/>
  <c r="T50" i="9"/>
  <c r="N50" i="9"/>
  <c r="K50" i="9"/>
  <c r="J50" i="9"/>
  <c r="I50" i="9"/>
  <c r="H50" i="9"/>
  <c r="G50" i="9"/>
  <c r="F50" i="9"/>
  <c r="E50" i="9"/>
  <c r="J47" i="9"/>
  <c r="G47" i="9"/>
  <c r="C47" i="9"/>
  <c r="G43" i="9"/>
  <c r="G42" i="9"/>
  <c r="AA41" i="9"/>
  <c r="AO40" i="9"/>
  <c r="AA40" i="9"/>
  <c r="G40" i="9"/>
  <c r="AO39" i="9"/>
  <c r="AA39" i="9"/>
  <c r="AA38" i="9"/>
  <c r="G38" i="9"/>
  <c r="AO37" i="9"/>
  <c r="AA37" i="9"/>
  <c r="H37" i="9"/>
  <c r="AO36" i="9"/>
  <c r="AA36" i="9"/>
  <c r="AA35" i="9"/>
  <c r="G35" i="9"/>
  <c r="AO34" i="9"/>
  <c r="AA34" i="9"/>
  <c r="G34" i="9"/>
  <c r="AO33" i="9"/>
  <c r="AA33" i="9"/>
  <c r="R33" i="9"/>
  <c r="L33" i="9"/>
  <c r="AA32" i="9"/>
  <c r="AR30" i="9"/>
  <c r="AL30" i="9"/>
  <c r="O30" i="9"/>
  <c r="AS29" i="9"/>
  <c r="AC29" i="9"/>
  <c r="O29" i="9"/>
  <c r="AR28" i="9"/>
  <c r="AN28" i="9"/>
  <c r="AL28" i="9"/>
  <c r="O28" i="9"/>
  <c r="AR27" i="9"/>
  <c r="AL27" i="9"/>
  <c r="O27" i="9"/>
  <c r="AS26" i="9"/>
  <c r="AC26" i="9"/>
  <c r="O26" i="9"/>
  <c r="AR25" i="9"/>
  <c r="AN25" i="9"/>
  <c r="AL25" i="9"/>
  <c r="O25" i="9"/>
  <c r="AR24" i="9"/>
  <c r="AL24" i="9"/>
  <c r="O24" i="9"/>
  <c r="AS23" i="9"/>
  <c r="AC23" i="9"/>
  <c r="O23" i="9"/>
  <c r="AR22" i="9"/>
  <c r="AN22" i="9"/>
  <c r="AL22" i="9"/>
  <c r="O22" i="9"/>
  <c r="AR21" i="9"/>
  <c r="AL21" i="9"/>
  <c r="O21" i="9"/>
  <c r="AS20" i="9"/>
  <c r="AC20" i="9"/>
  <c r="O20" i="9"/>
  <c r="AR19" i="9"/>
  <c r="AN19" i="9"/>
  <c r="AL19" i="9"/>
  <c r="O19" i="9"/>
  <c r="AR18" i="9"/>
  <c r="AL18" i="9"/>
  <c r="O18" i="9"/>
  <c r="AS17" i="9"/>
  <c r="AC17" i="9"/>
  <c r="O17" i="9"/>
  <c r="AE56" i="9" s="1"/>
  <c r="AR16" i="9"/>
  <c r="AL16" i="9"/>
  <c r="O16" i="9"/>
  <c r="F12" i="9"/>
  <c r="AQ11" i="9"/>
  <c r="G11" i="9"/>
  <c r="F10" i="9"/>
  <c r="AL8" i="9"/>
  <c r="R7" i="9"/>
  <c r="P7" i="9"/>
  <c r="N7" i="9"/>
  <c r="L7" i="9"/>
  <c r="J7" i="9"/>
  <c r="H7" i="9"/>
  <c r="F7" i="9"/>
  <c r="AL6" i="9"/>
  <c r="AL4" i="9"/>
  <c r="T50" i="7"/>
  <c r="N50" i="7"/>
  <c r="K50" i="7"/>
  <c r="J50" i="7"/>
  <c r="I50" i="7"/>
  <c r="H50" i="7"/>
  <c r="G50" i="7"/>
  <c r="F50" i="7"/>
  <c r="E50" i="7"/>
  <c r="J47" i="7"/>
  <c r="G47" i="7"/>
  <c r="C47" i="7"/>
  <c r="G43" i="7"/>
  <c r="G42" i="7"/>
  <c r="AA41" i="7"/>
  <c r="AO40" i="7"/>
  <c r="AA40" i="7"/>
  <c r="G40" i="7"/>
  <c r="AO39" i="7"/>
  <c r="AA38" i="7"/>
  <c r="G38" i="7"/>
  <c r="AO37" i="7"/>
  <c r="AA37" i="7"/>
  <c r="H37" i="7"/>
  <c r="AO36" i="7"/>
  <c r="AA36" i="7"/>
  <c r="AA35" i="7"/>
  <c r="G35" i="7"/>
  <c r="AO34" i="7"/>
  <c r="AA34" i="7"/>
  <c r="G34" i="7"/>
  <c r="AO33" i="7"/>
  <c r="AA33" i="7"/>
  <c r="R33" i="7"/>
  <c r="L33" i="7"/>
  <c r="AA32" i="7"/>
  <c r="AR30" i="7"/>
  <c r="AL30" i="7"/>
  <c r="O30" i="7"/>
  <c r="AS29" i="7"/>
  <c r="AC29" i="7"/>
  <c r="O29" i="7"/>
  <c r="AR28" i="7"/>
  <c r="AN28" i="7"/>
  <c r="AL28" i="7"/>
  <c r="O28" i="7"/>
  <c r="AR27" i="7"/>
  <c r="AL27" i="7"/>
  <c r="O27" i="7"/>
  <c r="AS26" i="7"/>
  <c r="AC26" i="7"/>
  <c r="O26" i="7"/>
  <c r="AR25" i="7"/>
  <c r="AN25" i="7"/>
  <c r="AL25" i="7"/>
  <c r="O25" i="7"/>
  <c r="AR24" i="7"/>
  <c r="AL24" i="7"/>
  <c r="O24" i="7"/>
  <c r="AS23" i="7"/>
  <c r="AC23" i="7"/>
  <c r="O23" i="7"/>
  <c r="AR22" i="7"/>
  <c r="AN22" i="7"/>
  <c r="AL22" i="7"/>
  <c r="O22" i="7"/>
  <c r="AR21" i="7"/>
  <c r="AL21" i="7"/>
  <c r="O21" i="7"/>
  <c r="AS20" i="7"/>
  <c r="AC20" i="7"/>
  <c r="O20" i="7"/>
  <c r="AR19" i="7"/>
  <c r="AN19" i="7"/>
  <c r="AL19" i="7"/>
  <c r="O19" i="7"/>
  <c r="AR18" i="7"/>
  <c r="AL18" i="7"/>
  <c r="O18" i="7"/>
  <c r="AS17" i="7"/>
  <c r="AC17" i="7"/>
  <c r="O17" i="7"/>
  <c r="AE56" i="7" s="1"/>
  <c r="AR16" i="7"/>
  <c r="AL16" i="7"/>
  <c r="O16" i="7"/>
  <c r="F12" i="7"/>
  <c r="AQ11" i="7"/>
  <c r="AI11" i="7" s="1"/>
  <c r="G11" i="7"/>
  <c r="F10" i="7"/>
  <c r="R7" i="7"/>
  <c r="P7" i="7"/>
  <c r="N7" i="7"/>
  <c r="L7" i="7"/>
  <c r="J7" i="7"/>
  <c r="H7" i="7"/>
  <c r="F7" i="7"/>
  <c r="AL6" i="7"/>
  <c r="AL4" i="7"/>
  <c r="J14" i="16" l="1"/>
  <c r="C24" i="15"/>
  <c r="D26" i="15"/>
  <c r="J16" i="16"/>
  <c r="J12" i="16"/>
  <c r="J10" i="16"/>
  <c r="J15" i="16"/>
  <c r="D30" i="15"/>
  <c r="C30" i="15"/>
  <c r="D25" i="15"/>
  <c r="C25" i="15"/>
  <c r="F30" i="15" l="1"/>
  <c r="L17" i="16" s="1"/>
  <c r="K17" i="16" s="1"/>
  <c r="F25" i="15"/>
  <c r="L12" i="16" s="1"/>
  <c r="K12" i="16" s="1"/>
  <c r="D24" i="15"/>
  <c r="D28" i="15"/>
  <c r="C27" i="15"/>
  <c r="D27" i="15"/>
  <c r="C29" i="15"/>
  <c r="D29" i="15"/>
  <c r="C26" i="15"/>
  <c r="F26" i="15" s="1"/>
  <c r="L13" i="16" s="1"/>
  <c r="K13" i="16" s="1"/>
  <c r="D23" i="15"/>
  <c r="J13" i="16"/>
  <c r="C28" i="15"/>
  <c r="J11" i="16"/>
  <c r="AI25" i="7"/>
  <c r="AI19" i="9"/>
  <c r="AI19" i="7"/>
  <c r="AI22" i="7"/>
  <c r="AI28" i="7"/>
  <c r="AI25" i="9"/>
  <c r="AI28" i="9"/>
  <c r="AI22" i="9"/>
  <c r="L31" i="7"/>
  <c r="L31" i="9"/>
  <c r="AI11" i="9"/>
  <c r="F23" i="15" l="1"/>
  <c r="L10" i="16" s="1"/>
  <c r="K10" i="16" s="1"/>
  <c r="F27" i="15"/>
  <c r="F28" i="15"/>
  <c r="L15" i="16" s="1"/>
  <c r="K15" i="16" s="1"/>
  <c r="F29" i="15"/>
  <c r="L16" i="16" s="1"/>
  <c r="K16" i="16" s="1"/>
  <c r="F24" i="15"/>
  <c r="L11" i="16" s="1"/>
  <c r="K11" i="16" s="1"/>
  <c r="D31" i="15"/>
  <c r="C31" i="15"/>
  <c r="L14" i="16"/>
  <c r="K14" i="16" s="1"/>
  <c r="L18" i="16" l="1"/>
  <c r="F31" i="15"/>
  <c r="AI16" i="9"/>
  <c r="AI16" i="7"/>
</calcChain>
</file>

<file path=xl/sharedStrings.xml><?xml version="1.0" encoding="utf-8"?>
<sst xmlns="http://schemas.openxmlformats.org/spreadsheetml/2006/main" count="2265" uniqueCount="270">
  <si>
    <t>加入日</t>
    <rPh sb="0" eb="2">
      <t>カニュウ</t>
    </rPh>
    <rPh sb="2" eb="3">
      <t>ビ</t>
    </rPh>
    <phoneticPr fontId="1"/>
  </si>
  <si>
    <t>番号</t>
    <rPh sb="0" eb="2">
      <t>バンゴウ</t>
    </rPh>
    <phoneticPr fontId="1"/>
  </si>
  <si>
    <t>フリガナ</t>
    <phoneticPr fontId="1"/>
  </si>
  <si>
    <t>住所</t>
    <rPh sb="0" eb="2">
      <t>ジュウショ</t>
    </rPh>
    <phoneticPr fontId="1"/>
  </si>
  <si>
    <t>）</t>
    <phoneticPr fontId="1"/>
  </si>
  <si>
    <t>組合員</t>
    <rPh sb="0" eb="3">
      <t>クミアイイン</t>
    </rPh>
    <phoneticPr fontId="1"/>
  </si>
  <si>
    <t>加入する家族</t>
    <rPh sb="0" eb="2">
      <t>カニュウ</t>
    </rPh>
    <rPh sb="4" eb="6">
      <t>カゾク</t>
    </rPh>
    <phoneticPr fontId="1"/>
  </si>
  <si>
    <t>氏名</t>
    <rPh sb="0" eb="2">
      <t>シメイ</t>
    </rPh>
    <phoneticPr fontId="1"/>
  </si>
  <si>
    <t>年齢</t>
    <rPh sb="0" eb="2">
      <t>ネンレイ</t>
    </rPh>
    <phoneticPr fontId="1"/>
  </si>
  <si>
    <t>性別</t>
    <rPh sb="0" eb="2">
      <t>セイベツ</t>
    </rPh>
    <phoneticPr fontId="1"/>
  </si>
  <si>
    <t>続柄</t>
    <rPh sb="0" eb="2">
      <t>ツヅキガラ</t>
    </rPh>
    <phoneticPr fontId="1"/>
  </si>
  <si>
    <t>(様式第1号）</t>
    <rPh sb="1" eb="3">
      <t>ヨウシキ</t>
    </rPh>
    <rPh sb="3" eb="4">
      <t>ダイ</t>
    </rPh>
    <rPh sb="5" eb="6">
      <t>ゴウ</t>
    </rPh>
    <phoneticPr fontId="1"/>
  </si>
  <si>
    <t>（</t>
    <phoneticPr fontId="1"/>
  </si>
  <si>
    <t>〒</t>
    <phoneticPr fontId="1"/>
  </si>
  <si>
    <t>建設国保組合加入申込書</t>
    <rPh sb="0" eb="6">
      <t>ケンセツコクホクミアイ</t>
    </rPh>
    <rPh sb="6" eb="11">
      <t>カニュウモウシコミショ</t>
    </rPh>
    <phoneticPr fontId="1"/>
  </si>
  <si>
    <t>地本</t>
    <rPh sb="0" eb="2">
      <t>チホン</t>
    </rPh>
    <phoneticPr fontId="1"/>
  </si>
  <si>
    <t>班</t>
    <rPh sb="0" eb="1">
      <t>ハン</t>
    </rPh>
    <phoneticPr fontId="1"/>
  </si>
  <si>
    <t>FAX</t>
    <phoneticPr fontId="1"/>
  </si>
  <si>
    <t>携帯</t>
    <rPh sb="0" eb="2">
      <t>ケイタイ</t>
    </rPh>
    <phoneticPr fontId="1"/>
  </si>
  <si>
    <t>職種</t>
    <rPh sb="0" eb="2">
      <t>ショクシュ</t>
    </rPh>
    <phoneticPr fontId="1"/>
  </si>
  <si>
    <t>職種コード</t>
    <rPh sb="0" eb="2">
      <t>ショクシュ</t>
    </rPh>
    <phoneticPr fontId="1"/>
  </si>
  <si>
    <t>個人番号</t>
    <rPh sb="0" eb="2">
      <t>コジン</t>
    </rPh>
    <rPh sb="2" eb="4">
      <t>バンゴウ</t>
    </rPh>
    <phoneticPr fontId="1"/>
  </si>
  <si>
    <t>名称</t>
    <rPh sb="0" eb="2">
      <t>メイショウ</t>
    </rPh>
    <phoneticPr fontId="1"/>
  </si>
  <si>
    <t>所在地</t>
    <rPh sb="0" eb="3">
      <t>ショザイチ</t>
    </rPh>
    <phoneticPr fontId="1"/>
  </si>
  <si>
    <t>電話</t>
    <rPh sb="0" eb="2">
      <t>デンワ</t>
    </rPh>
    <phoneticPr fontId="1"/>
  </si>
  <si>
    <t>代表者</t>
    <rPh sb="0" eb="3">
      <t>ダイヒョウシャ</t>
    </rPh>
    <phoneticPr fontId="1"/>
  </si>
  <si>
    <t>厚生年金の適用</t>
    <rPh sb="0" eb="2">
      <t>コウセイ</t>
    </rPh>
    <rPh sb="2" eb="4">
      <t>ネンキン</t>
    </rPh>
    <rPh sb="5" eb="7">
      <t>テキヨウ</t>
    </rPh>
    <phoneticPr fontId="1"/>
  </si>
  <si>
    <t>人</t>
    <rPh sb="0" eb="1">
      <t>ニン</t>
    </rPh>
    <phoneticPr fontId="1"/>
  </si>
  <si>
    <t>区分</t>
    <rPh sb="0" eb="2">
      <t>クブン</t>
    </rPh>
    <phoneticPr fontId="1"/>
  </si>
  <si>
    <t>加入している健康保険等</t>
    <rPh sb="0" eb="2">
      <t>カニュウ</t>
    </rPh>
    <rPh sb="6" eb="8">
      <t>ケンコウ</t>
    </rPh>
    <rPh sb="8" eb="10">
      <t>ホケン</t>
    </rPh>
    <rPh sb="10" eb="11">
      <t>トウ</t>
    </rPh>
    <phoneticPr fontId="1"/>
  </si>
  <si>
    <t>氏名・フリガナ</t>
    <rPh sb="0" eb="2">
      <t>シメイ</t>
    </rPh>
    <phoneticPr fontId="1"/>
  </si>
  <si>
    <t>加入しない人</t>
    <rPh sb="0" eb="2">
      <t>カニュウ</t>
    </rPh>
    <rPh sb="5" eb="6">
      <t>ヒト</t>
    </rPh>
    <phoneticPr fontId="1"/>
  </si>
  <si>
    <t>備考</t>
    <rPh sb="0" eb="2">
      <t>ビコウ</t>
    </rPh>
    <phoneticPr fontId="1"/>
  </si>
  <si>
    <t>分離加入の方</t>
    <rPh sb="0" eb="2">
      <t>ブンリ</t>
    </rPh>
    <rPh sb="2" eb="4">
      <t>カニュウ</t>
    </rPh>
    <rPh sb="5" eb="6">
      <t>カタ</t>
    </rPh>
    <phoneticPr fontId="1"/>
  </si>
  <si>
    <t>再加入の方</t>
    <rPh sb="0" eb="3">
      <t>サイカニュウ</t>
    </rPh>
    <rPh sb="4" eb="5">
      <t>カタ</t>
    </rPh>
    <phoneticPr fontId="1"/>
  </si>
  <si>
    <t>来所者（○で囲む）</t>
    <rPh sb="0" eb="1">
      <t>ライ</t>
    </rPh>
    <rPh sb="1" eb="2">
      <t>ショ</t>
    </rPh>
    <rPh sb="2" eb="3">
      <t>シャ</t>
    </rPh>
    <rPh sb="6" eb="7">
      <t>カコ</t>
    </rPh>
    <phoneticPr fontId="1"/>
  </si>
  <si>
    <t>来所者氏名</t>
    <rPh sb="0" eb="1">
      <t>ライ</t>
    </rPh>
    <rPh sb="1" eb="2">
      <t>ショ</t>
    </rPh>
    <rPh sb="2" eb="3">
      <t>シャ</t>
    </rPh>
    <rPh sb="3" eb="5">
      <t>シメイ</t>
    </rPh>
    <phoneticPr fontId="1"/>
  </si>
  <si>
    <t>代理権確認</t>
    <rPh sb="0" eb="3">
      <t>ダイリケン</t>
    </rPh>
    <rPh sb="3" eb="5">
      <t>カクニン</t>
    </rPh>
    <phoneticPr fontId="1"/>
  </si>
  <si>
    <t>番号確認</t>
    <rPh sb="0" eb="2">
      <t>バンゴウ</t>
    </rPh>
    <rPh sb="2" eb="4">
      <t>カクニン</t>
    </rPh>
    <phoneticPr fontId="1"/>
  </si>
  <si>
    <t>身元確認</t>
    <rPh sb="0" eb="2">
      <t>ミモト</t>
    </rPh>
    <rPh sb="2" eb="4">
      <t>カクニン</t>
    </rPh>
    <phoneticPr fontId="14"/>
  </si>
  <si>
    <t>本人</t>
    <rPh sb="0" eb="2">
      <t>ホンニン</t>
    </rPh>
    <phoneticPr fontId="1"/>
  </si>
  <si>
    <t>○個人番号カード
○通知カード
□住民票</t>
    <phoneticPr fontId="1"/>
  </si>
  <si>
    <t>○個人番号カード
○運転免許証
○その他
　　（　　　　　　　）</t>
    <phoneticPr fontId="1"/>
  </si>
  <si>
    <t>代理人（関係）
（　　　　　　　　　　　）</t>
    <rPh sb="0" eb="3">
      <t>ダイリニン</t>
    </rPh>
    <rPh sb="4" eb="6">
      <t>カンケイ</t>
    </rPh>
    <phoneticPr fontId="1"/>
  </si>
  <si>
    <t>□委任状</t>
    <rPh sb="1" eb="4">
      <t>イニンジョウ</t>
    </rPh>
    <phoneticPr fontId="1"/>
  </si>
  <si>
    <t>勤務先の形態</t>
    <rPh sb="0" eb="3">
      <t>キンムサキ</t>
    </rPh>
    <rPh sb="4" eb="6">
      <t>ケイタイ</t>
    </rPh>
    <phoneticPr fontId="1"/>
  </si>
  <si>
    <t>令和</t>
    <rPh sb="0" eb="2">
      <t>レイワ</t>
    </rPh>
    <phoneticPr fontId="1"/>
  </si>
  <si>
    <t>○…提示確認（郵送受付時は写し提出）　□…提出　※確認資料にレ点チェック</t>
    <rPh sb="2" eb="4">
      <t>テイジ</t>
    </rPh>
    <rPh sb="4" eb="6">
      <t>カクニン</t>
    </rPh>
    <rPh sb="7" eb="9">
      <t>ユウソウ</t>
    </rPh>
    <rPh sb="9" eb="11">
      <t>ウケツケ</t>
    </rPh>
    <rPh sb="11" eb="12">
      <t>ジ</t>
    </rPh>
    <rPh sb="13" eb="14">
      <t>ウツ</t>
    </rPh>
    <rPh sb="15" eb="17">
      <t>テイシュツ</t>
    </rPh>
    <rPh sb="21" eb="23">
      <t>テイシュツ</t>
    </rPh>
    <rPh sb="25" eb="27">
      <t>カクニン</t>
    </rPh>
    <rPh sb="27" eb="29">
      <t>シリョウ</t>
    </rPh>
    <rPh sb="31" eb="32">
      <t>テン</t>
    </rPh>
    <phoneticPr fontId="2"/>
  </si>
  <si>
    <t>支部</t>
    <rPh sb="0" eb="2">
      <t>シブ</t>
    </rPh>
    <phoneticPr fontId="1"/>
  </si>
  <si>
    <t>加入家族2</t>
    <rPh sb="0" eb="4">
      <t>カニュウカゾク</t>
    </rPh>
    <phoneticPr fontId="1"/>
  </si>
  <si>
    <t>加入家族3</t>
    <rPh sb="0" eb="4">
      <t>カニュウカゾク</t>
    </rPh>
    <phoneticPr fontId="1"/>
  </si>
  <si>
    <t>加入家族4</t>
    <rPh sb="0" eb="4">
      <t>カニュウカゾク</t>
    </rPh>
    <phoneticPr fontId="1"/>
  </si>
  <si>
    <t>加入家族5</t>
    <rPh sb="0" eb="4">
      <t>カニュウカゾク</t>
    </rPh>
    <phoneticPr fontId="1"/>
  </si>
  <si>
    <t>加入家族6</t>
    <rPh sb="0" eb="4">
      <t>カニュウカゾク</t>
    </rPh>
    <phoneticPr fontId="1"/>
  </si>
  <si>
    <t>加入家族7</t>
    <rPh sb="0" eb="4">
      <t>カニュウカゾク</t>
    </rPh>
    <phoneticPr fontId="1"/>
  </si>
  <si>
    <t>加入家族8</t>
    <rPh sb="0" eb="4">
      <t>カニュウカゾク</t>
    </rPh>
    <phoneticPr fontId="1"/>
  </si>
  <si>
    <t>事業所</t>
    <rPh sb="0" eb="3">
      <t>ジギョウショ</t>
    </rPh>
    <phoneticPr fontId="1"/>
  </si>
  <si>
    <t>加入区分</t>
    <rPh sb="0" eb="4">
      <t>カニュウクブン</t>
    </rPh>
    <phoneticPr fontId="1"/>
  </si>
  <si>
    <t>上記の通り加入を申し込みます。
加入後は国保組合の決定を守り、保険料の滞納その他国保組合に迷惑をかける行為はいたしません
尚、申請事項に誤りがあったり、正当な理由がなく保険料を３か月以上滞納した場合に国保組合を除名されても意義ありません。
また、加入後３か月間は償還金、傷病手当金が給付制限となることに同意します。</t>
    <rPh sb="0" eb="2">
      <t>ジョウキ</t>
    </rPh>
    <rPh sb="3" eb="4">
      <t>トオ</t>
    </rPh>
    <rPh sb="5" eb="7">
      <t>カニュウ</t>
    </rPh>
    <rPh sb="8" eb="9">
      <t>モウ</t>
    </rPh>
    <rPh sb="10" eb="11">
      <t>コ</t>
    </rPh>
    <rPh sb="16" eb="19">
      <t>カニュウゴ</t>
    </rPh>
    <rPh sb="20" eb="24">
      <t>コクホクミアイ</t>
    </rPh>
    <rPh sb="25" eb="27">
      <t>ケッテイ</t>
    </rPh>
    <rPh sb="28" eb="29">
      <t>マモ</t>
    </rPh>
    <rPh sb="31" eb="34">
      <t>ホケンリョウ</t>
    </rPh>
    <rPh sb="35" eb="37">
      <t>タイノウ</t>
    </rPh>
    <rPh sb="39" eb="40">
      <t>タ</t>
    </rPh>
    <rPh sb="40" eb="44">
      <t>コクホクミアイ</t>
    </rPh>
    <rPh sb="45" eb="47">
      <t>メイワク</t>
    </rPh>
    <rPh sb="51" eb="53">
      <t>コウイ</t>
    </rPh>
    <rPh sb="61" eb="62">
      <t>ナオ</t>
    </rPh>
    <rPh sb="63" eb="67">
      <t>シンセイジコウ</t>
    </rPh>
    <rPh sb="68" eb="69">
      <t>アヤマ</t>
    </rPh>
    <rPh sb="76" eb="78">
      <t>セイトウ</t>
    </rPh>
    <rPh sb="79" eb="81">
      <t>リユウ</t>
    </rPh>
    <rPh sb="84" eb="87">
      <t>ホケンリョウ</t>
    </rPh>
    <rPh sb="90" eb="93">
      <t>ゲツイジョウ</t>
    </rPh>
    <rPh sb="93" eb="95">
      <t>タイノウ</t>
    </rPh>
    <rPh sb="97" eb="99">
      <t>バアイ</t>
    </rPh>
    <rPh sb="100" eb="104">
      <t>コクホクミアイ</t>
    </rPh>
    <rPh sb="105" eb="107">
      <t>ジョメイ</t>
    </rPh>
    <rPh sb="111" eb="113">
      <t>イギ</t>
    </rPh>
    <rPh sb="123" eb="126">
      <t>カニュウゴ</t>
    </rPh>
    <rPh sb="128" eb="129">
      <t>ゲツ</t>
    </rPh>
    <rPh sb="129" eb="130">
      <t>カン</t>
    </rPh>
    <rPh sb="131" eb="134">
      <t>ショウカンキン</t>
    </rPh>
    <rPh sb="135" eb="140">
      <t>ショウビョウテアテキン</t>
    </rPh>
    <rPh sb="141" eb="145">
      <t>キュウフセイゲン</t>
    </rPh>
    <phoneticPr fontId="1"/>
  </si>
  <si>
    <t>埼玉県建設国民健康保険組合理事長殿</t>
    <rPh sb="0" eb="13">
      <t>サイタマケンケンセツコクミンケンコウホケンクミアイ</t>
    </rPh>
    <rPh sb="13" eb="17">
      <t>リジチョウドノ</t>
    </rPh>
    <phoneticPr fontId="1"/>
  </si>
  <si>
    <t>代表者が当組合加入の場合は記入してください</t>
    <rPh sb="0" eb="3">
      <t>ダイヒョウシャ</t>
    </rPh>
    <rPh sb="4" eb="9">
      <t>トウクミアイカニュウ</t>
    </rPh>
    <rPh sb="10" eb="12">
      <t>バアイ</t>
    </rPh>
    <rPh sb="13" eb="15">
      <t>キニュウ</t>
    </rPh>
    <phoneticPr fontId="1"/>
  </si>
  <si>
    <t>本人確認</t>
    <rPh sb="0" eb="2">
      <t>ホンニン</t>
    </rPh>
    <rPh sb="2" eb="4">
      <t>カクニン</t>
    </rPh>
    <phoneticPr fontId="1"/>
  </si>
  <si>
    <t>以前の番号</t>
    <rPh sb="0" eb="2">
      <t>イゼン</t>
    </rPh>
    <rPh sb="3" eb="5">
      <t>バンゴウ</t>
    </rPh>
    <phoneticPr fontId="1"/>
  </si>
  <si>
    <t>決済</t>
    <rPh sb="0" eb="2">
      <t>ケッサイ</t>
    </rPh>
    <phoneticPr fontId="1"/>
  </si>
  <si>
    <t>処理年月日</t>
    <rPh sb="0" eb="5">
      <t>ショリネンガッピ</t>
    </rPh>
    <phoneticPr fontId="1"/>
  </si>
  <si>
    <t>国保受付印</t>
    <rPh sb="0" eb="5">
      <t>コクホウケツケイン</t>
    </rPh>
    <phoneticPr fontId="1"/>
  </si>
  <si>
    <t>受付年月日</t>
    <rPh sb="0" eb="5">
      <t>ウケツケネンガッピ</t>
    </rPh>
    <phoneticPr fontId="1"/>
  </si>
  <si>
    <t>地本取扱者</t>
    <rPh sb="0" eb="5">
      <t>チホントリアツカイシャ</t>
    </rPh>
    <phoneticPr fontId="1"/>
  </si>
  <si>
    <t>申込者氏名</t>
    <rPh sb="0" eb="5">
      <t>モウシコミシャシメイ</t>
    </rPh>
    <phoneticPr fontId="1"/>
  </si>
  <si>
    <t>被保険者証送付先</t>
    <rPh sb="0" eb="8">
      <t>ヒホケンシャショウソウフサキ</t>
    </rPh>
    <phoneticPr fontId="1"/>
  </si>
  <si>
    <t>自宅　・　地本　・　事業所
その他（　　　　　　　　　　　　）</t>
    <rPh sb="0" eb="2">
      <t>ジタク</t>
    </rPh>
    <rPh sb="5" eb="7">
      <t>チホン</t>
    </rPh>
    <rPh sb="10" eb="13">
      <t>ジギョウショ</t>
    </rPh>
    <rPh sb="16" eb="17">
      <t>タ</t>
    </rPh>
    <phoneticPr fontId="1"/>
  </si>
  <si>
    <t>適用除外用紙送付先</t>
    <rPh sb="0" eb="2">
      <t>テキヨウ</t>
    </rPh>
    <rPh sb="2" eb="4">
      <t>ジョガイ</t>
    </rPh>
    <rPh sb="4" eb="6">
      <t>ヨウシ</t>
    </rPh>
    <rPh sb="6" eb="9">
      <t>ソウフサキ</t>
    </rPh>
    <phoneticPr fontId="1"/>
  </si>
  <si>
    <t>厚生年金適用が無の場合</t>
    <rPh sb="0" eb="4">
      <t>コウセイネンキン</t>
    </rPh>
    <rPh sb="4" eb="6">
      <t>テキヨウ</t>
    </rPh>
    <rPh sb="7" eb="8">
      <t>ナシ</t>
    </rPh>
    <rPh sb="9" eb="11">
      <t>バアイ</t>
    </rPh>
    <phoneticPr fontId="1"/>
  </si>
  <si>
    <t>当組合は法令を遵守し個人情報（個人番号含）を取り扱います</t>
    <rPh sb="0" eb="3">
      <t>トウクミアイ</t>
    </rPh>
    <rPh sb="4" eb="6">
      <t>ホウレイ</t>
    </rPh>
    <rPh sb="7" eb="9">
      <t>ジュンシュ</t>
    </rPh>
    <rPh sb="10" eb="14">
      <t>コジンジョウホウ</t>
    </rPh>
    <rPh sb="15" eb="20">
      <t>コジンバンゴウフク</t>
    </rPh>
    <rPh sb="22" eb="23">
      <t>ト</t>
    </rPh>
    <rPh sb="24" eb="25">
      <t>アツカ</t>
    </rPh>
    <phoneticPr fontId="1"/>
  </si>
  <si>
    <t>常勤従業員数（申請者含む）記載</t>
    <rPh sb="0" eb="2">
      <t>ジョウキン</t>
    </rPh>
    <rPh sb="2" eb="5">
      <t>ジュウギョウイン</t>
    </rPh>
    <rPh sb="5" eb="6">
      <t>スウ</t>
    </rPh>
    <rPh sb="7" eb="10">
      <t>シンセイシャ</t>
    </rPh>
    <rPh sb="10" eb="11">
      <t>フク</t>
    </rPh>
    <rPh sb="13" eb="15">
      <t>キサイ</t>
    </rPh>
    <phoneticPr fontId="1"/>
  </si>
  <si>
    <t>変更の場合→</t>
    <rPh sb="0" eb="2">
      <t>ヘンコウ</t>
    </rPh>
    <rPh sb="3" eb="5">
      <t>バアイ</t>
    </rPh>
    <phoneticPr fontId="1"/>
  </si>
  <si>
    <t>（　　　　　</t>
    <phoneticPr fontId="1"/>
  </si>
  <si>
    <t>（　　　　　</t>
  </si>
  <si>
    <t>）</t>
  </si>
  <si>
    <t>生年月日
（和暦）</t>
    <rPh sb="0" eb="2">
      <t>セイネン</t>
    </rPh>
    <rPh sb="2" eb="4">
      <t>ガッピ</t>
    </rPh>
    <rPh sb="6" eb="8">
      <t>ワレキ</t>
    </rPh>
    <phoneticPr fontId="1"/>
  </si>
  <si>
    <t>加入していた
健康保険</t>
    <rPh sb="0" eb="2">
      <t>カニュウ</t>
    </rPh>
    <rPh sb="7" eb="9">
      <t>ケンコウ</t>
    </rPh>
    <rPh sb="9" eb="11">
      <t>ホケン</t>
    </rPh>
    <phoneticPr fontId="1"/>
  </si>
  <si>
    <t>㊞</t>
    <phoneticPr fontId="1"/>
  </si>
  <si>
    <t>男</t>
    <rPh sb="0" eb="1">
      <t>オトコ</t>
    </rPh>
    <phoneticPr fontId="1"/>
  </si>
  <si>
    <t>女</t>
    <rPh sb="0" eb="1">
      <t>オンナ</t>
    </rPh>
    <phoneticPr fontId="1"/>
  </si>
  <si>
    <t>個人事業主</t>
    <rPh sb="0" eb="5">
      <t>コジンジギョウヌシ</t>
    </rPh>
    <phoneticPr fontId="1"/>
  </si>
  <si>
    <t>一人親方</t>
    <rPh sb="0" eb="4">
      <t>ヒトリオヤカタ</t>
    </rPh>
    <phoneticPr fontId="1"/>
  </si>
  <si>
    <t>従業員</t>
    <rPh sb="0" eb="3">
      <t>ジュウギョウイン</t>
    </rPh>
    <phoneticPr fontId="1"/>
  </si>
  <si>
    <t>第２種E(２５歳未満の一人親方)</t>
  </si>
  <si>
    <t>第２種D(２５～２９歳の一人親方)</t>
  </si>
  <si>
    <t>第２種C(３０～３４歳の一人親方)</t>
  </si>
  <si>
    <t>第２種A(５０歳以上の一人親方)</t>
  </si>
  <si>
    <t>第６種(２５歳未満の従業員)</t>
  </si>
  <si>
    <t>第５種(２５～２９歳の従業員)</t>
  </si>
  <si>
    <t>第３種B(３０～３４歳の男子従業員)</t>
  </si>
  <si>
    <t>第３種A(３５歳以上の男子従業員)</t>
  </si>
  <si>
    <t>第４種(３０歳以上の女子従業員)</t>
  </si>
  <si>
    <t>第２種B(３５～４９歳の一人親方)</t>
  </si>
  <si>
    <t>加入日年齢</t>
    <rPh sb="0" eb="5">
      <t>カニュウビネンレイ</t>
    </rPh>
    <phoneticPr fontId="1"/>
  </si>
  <si>
    <t>加入年度初日</t>
    <rPh sb="0" eb="2">
      <t>カニュウ</t>
    </rPh>
    <rPh sb="2" eb="4">
      <t>ネンド</t>
    </rPh>
    <rPh sb="4" eb="6">
      <t>ショニチ</t>
    </rPh>
    <phoneticPr fontId="1"/>
  </si>
  <si>
    <t>区分判定データ</t>
    <rPh sb="0" eb="4">
      <t>クブンハンテイ</t>
    </rPh>
    <phoneticPr fontId="1"/>
  </si>
  <si>
    <t>区分判定結果</t>
    <rPh sb="0" eb="6">
      <t>クブンハンテイケッカ</t>
    </rPh>
    <phoneticPr fontId="1"/>
  </si>
  <si>
    <t>加入家族１</t>
    <rPh sb="0" eb="4">
      <t>カニュウカゾク</t>
    </rPh>
    <phoneticPr fontId="1"/>
  </si>
  <si>
    <t>年度当初年齢（未就学判定用）</t>
    <rPh sb="0" eb="6">
      <t>ネンドトウショネンレイ</t>
    </rPh>
    <rPh sb="7" eb="13">
      <t>ミシュウガクハンテイヨウ</t>
    </rPh>
    <phoneticPr fontId="1"/>
  </si>
  <si>
    <t>結果</t>
    <rPh sb="0" eb="2">
      <t>ケッカ</t>
    </rPh>
    <phoneticPr fontId="1"/>
  </si>
  <si>
    <t>０歳児の場合はエラーになるので加入日年齢を表示</t>
    <rPh sb="1" eb="3">
      <t>サイジ</t>
    </rPh>
    <rPh sb="4" eb="6">
      <t>バアイ</t>
    </rPh>
    <rPh sb="15" eb="20">
      <t>カニュウビネンレイ</t>
    </rPh>
    <rPh sb="21" eb="23">
      <t>ヒョウジ</t>
    </rPh>
    <phoneticPr fontId="1"/>
  </si>
  <si>
    <t>０～１歳児の保険料</t>
    <rPh sb="3" eb="5">
      <t>サイジ</t>
    </rPh>
    <rPh sb="6" eb="9">
      <t>ホケンリョウ</t>
    </rPh>
    <phoneticPr fontId="1"/>
  </si>
  <si>
    <t>未就学児保険料</t>
    <rPh sb="0" eb="4">
      <t>ミシュウガクジ</t>
    </rPh>
    <rPh sb="4" eb="7">
      <t>ホケンリョウ</t>
    </rPh>
    <phoneticPr fontId="1"/>
  </si>
  <si>
    <t>その年の4月1日時点で6歳未満の子供が未就学児保険料対象です。
2022年度の場合は2016年4月2日以降の誕生日の子供</t>
    <rPh sb="2" eb="3">
      <t>トシ</t>
    </rPh>
    <rPh sb="5" eb="6">
      <t>ガツ</t>
    </rPh>
    <rPh sb="7" eb="10">
      <t>ニチジテン</t>
    </rPh>
    <rPh sb="12" eb="15">
      <t>サイミマン</t>
    </rPh>
    <rPh sb="16" eb="18">
      <t>コドモ</t>
    </rPh>
    <rPh sb="19" eb="28">
      <t>ミシュウガクジホケンリョウタイショウ</t>
    </rPh>
    <rPh sb="36" eb="38">
      <t>ネンド</t>
    </rPh>
    <rPh sb="39" eb="41">
      <t>バアイ</t>
    </rPh>
    <rPh sb="46" eb="47">
      <t>ネン</t>
    </rPh>
    <rPh sb="48" eb="49">
      <t>ガツ</t>
    </rPh>
    <rPh sb="50" eb="51">
      <t>ニチ</t>
    </rPh>
    <rPh sb="51" eb="53">
      <t>イコウ</t>
    </rPh>
    <rPh sb="54" eb="57">
      <t>タンジョウビ</t>
    </rPh>
    <rPh sb="58" eb="60">
      <t>コドモ</t>
    </rPh>
    <phoneticPr fontId="1"/>
  </si>
  <si>
    <t>介護保険</t>
    <rPh sb="0" eb="4">
      <t>カイゴホケン</t>
    </rPh>
    <phoneticPr fontId="1"/>
  </si>
  <si>
    <t>区分の変更</t>
    <rPh sb="0" eb="2">
      <t>クブン</t>
    </rPh>
    <rPh sb="3" eb="5">
      <t>ヘンコウ</t>
    </rPh>
    <phoneticPr fontId="2"/>
  </si>
  <si>
    <t>年齢（区分判定用）</t>
    <rPh sb="0" eb="2">
      <t>ネンレイ</t>
    </rPh>
    <rPh sb="3" eb="8">
      <t>クブンハンテイヨウ</t>
    </rPh>
    <phoneticPr fontId="1"/>
  </si>
  <si>
    <t>誕生月の翌月から変更になります（1日生まれの人の変更は翌月1日変更です）</t>
    <rPh sb="0" eb="2">
      <t>タンジョウ</t>
    </rPh>
    <rPh sb="2" eb="3">
      <t>ヅキ</t>
    </rPh>
    <rPh sb="3" eb="4">
      <t>ネンゲツ</t>
    </rPh>
    <rPh sb="4" eb="6">
      <t>ヨクゲツ</t>
    </rPh>
    <rPh sb="8" eb="10">
      <t>ヘンコウ</t>
    </rPh>
    <rPh sb="17" eb="19">
      <t>ニチウ</t>
    </rPh>
    <rPh sb="22" eb="23">
      <t>ヒト</t>
    </rPh>
    <rPh sb="24" eb="26">
      <t>ヘンコウ</t>
    </rPh>
    <rPh sb="27" eb="29">
      <t>ヨクゲツ</t>
    </rPh>
    <rPh sb="30" eb="31">
      <t>ニチ</t>
    </rPh>
    <rPh sb="31" eb="33">
      <t>ヘンコウ</t>
    </rPh>
    <phoneticPr fontId="2"/>
  </si>
  <si>
    <t>年齢計算について
（介護保険と未就学児）</t>
    <rPh sb="0" eb="2">
      <t>ネンレイ</t>
    </rPh>
    <rPh sb="2" eb="4">
      <t>ケイサン</t>
    </rPh>
    <rPh sb="10" eb="12">
      <t>カイゴ</t>
    </rPh>
    <rPh sb="12" eb="14">
      <t>ホケン</t>
    </rPh>
    <rPh sb="15" eb="19">
      <t>ミシュウガクジ</t>
    </rPh>
    <phoneticPr fontId="1"/>
  </si>
  <si>
    <t>誕生日の前日12時に年を取ることになります（民法より）。
そのため1日生まれの人は前月末日に年を取るので注意してください
例）2016年4月1日生まれの場合→2022年3月31日に6歳になります</t>
    <rPh sb="0" eb="3">
      <t>タンジョウビ</t>
    </rPh>
    <rPh sb="4" eb="6">
      <t>ゼンジツ</t>
    </rPh>
    <rPh sb="8" eb="9">
      <t>ジ</t>
    </rPh>
    <rPh sb="10" eb="11">
      <t>ネン</t>
    </rPh>
    <rPh sb="12" eb="13">
      <t>ト</t>
    </rPh>
    <rPh sb="22" eb="24">
      <t>ミンポウ</t>
    </rPh>
    <rPh sb="34" eb="36">
      <t>ニチウ</t>
    </rPh>
    <rPh sb="39" eb="40">
      <t>ヒト</t>
    </rPh>
    <rPh sb="41" eb="43">
      <t>ゼンゲツ</t>
    </rPh>
    <rPh sb="43" eb="45">
      <t>マツジツ</t>
    </rPh>
    <rPh sb="46" eb="47">
      <t>トシ</t>
    </rPh>
    <rPh sb="48" eb="49">
      <t>ト</t>
    </rPh>
    <rPh sb="52" eb="54">
      <t>チュウイ</t>
    </rPh>
    <rPh sb="61" eb="62">
      <t>レイ</t>
    </rPh>
    <rPh sb="67" eb="68">
      <t>ネン</t>
    </rPh>
    <rPh sb="69" eb="70">
      <t>ガツ</t>
    </rPh>
    <rPh sb="71" eb="73">
      <t>ニチウ</t>
    </rPh>
    <rPh sb="76" eb="78">
      <t>バアイ</t>
    </rPh>
    <rPh sb="83" eb="84">
      <t>ネン</t>
    </rPh>
    <rPh sb="85" eb="86">
      <t>ガツ</t>
    </rPh>
    <rPh sb="88" eb="89">
      <t>ニチ</t>
    </rPh>
    <rPh sb="91" eb="92">
      <t>サイ</t>
    </rPh>
    <phoneticPr fontId="1"/>
  </si>
  <si>
    <t>区分用日</t>
    <rPh sb="0" eb="2">
      <t>クブン</t>
    </rPh>
    <rPh sb="2" eb="3">
      <t>ヨウ</t>
    </rPh>
    <rPh sb="3" eb="4">
      <t>ヒ</t>
    </rPh>
    <phoneticPr fontId="1"/>
  </si>
  <si>
    <t>４０歳になる月～６５歳になる月の前月まで保険料がかかります
※1日生まれの人は前月からの適用となるので注意してください
例）5月1日生まれの場合：4月30日に40歳になるので4月分保険料より対象（下記参照）
　　5月2日生まれの場合：5月1日に40歳になるので5月分保険料より対象</t>
    <rPh sb="2" eb="3">
      <t>サイ</t>
    </rPh>
    <rPh sb="6" eb="7">
      <t>ツキ</t>
    </rPh>
    <rPh sb="10" eb="11">
      <t>サイ</t>
    </rPh>
    <rPh sb="14" eb="15">
      <t>ツキ</t>
    </rPh>
    <rPh sb="16" eb="18">
      <t>ゼンゲツ</t>
    </rPh>
    <rPh sb="20" eb="23">
      <t>ホケンリョウ</t>
    </rPh>
    <rPh sb="32" eb="34">
      <t>ニチウ</t>
    </rPh>
    <rPh sb="37" eb="38">
      <t>ヒト</t>
    </rPh>
    <rPh sb="39" eb="41">
      <t>ゼンゲツ</t>
    </rPh>
    <rPh sb="44" eb="46">
      <t>テキヨウ</t>
    </rPh>
    <rPh sb="51" eb="53">
      <t>チュウイ</t>
    </rPh>
    <rPh sb="60" eb="61">
      <t>レイ</t>
    </rPh>
    <rPh sb="63" eb="64">
      <t>ガツ</t>
    </rPh>
    <rPh sb="65" eb="67">
      <t>ニチウ</t>
    </rPh>
    <rPh sb="70" eb="72">
      <t>バアイ</t>
    </rPh>
    <rPh sb="74" eb="75">
      <t>ガツ</t>
    </rPh>
    <rPh sb="77" eb="78">
      <t>ニチ</t>
    </rPh>
    <rPh sb="81" eb="82">
      <t>サイ</t>
    </rPh>
    <rPh sb="88" eb="89">
      <t>ガツ</t>
    </rPh>
    <rPh sb="89" eb="93">
      <t>ブンホケンリョウ</t>
    </rPh>
    <rPh sb="95" eb="97">
      <t>タイショウ</t>
    </rPh>
    <rPh sb="98" eb="102">
      <t>カキサンショウ</t>
    </rPh>
    <rPh sb="107" eb="108">
      <t>ガツ</t>
    </rPh>
    <rPh sb="109" eb="111">
      <t>ニチウ</t>
    </rPh>
    <rPh sb="114" eb="116">
      <t>バアイ</t>
    </rPh>
    <rPh sb="118" eb="119">
      <t>ガツ</t>
    </rPh>
    <rPh sb="120" eb="121">
      <t>ニチ</t>
    </rPh>
    <rPh sb="124" eb="125">
      <t>サイ</t>
    </rPh>
    <rPh sb="131" eb="136">
      <t>ガツブンホケンリョウ</t>
    </rPh>
    <rPh sb="138" eb="140">
      <t>タイショウ</t>
    </rPh>
    <phoneticPr fontId="1"/>
  </si>
  <si>
    <t>誕生月の翌月から保険料がかかります（1日生まれの子供は翌月1日からです）</t>
    <rPh sb="0" eb="2">
      <t>タンジョウ</t>
    </rPh>
    <rPh sb="2" eb="3">
      <t>ツキ</t>
    </rPh>
    <rPh sb="4" eb="6">
      <t>ヨクツキ</t>
    </rPh>
    <rPh sb="8" eb="11">
      <t>ホケンリョウ</t>
    </rPh>
    <rPh sb="24" eb="26">
      <t>コドモ</t>
    </rPh>
    <phoneticPr fontId="1"/>
  </si>
  <si>
    <t>（署名または記名押印）</t>
    <rPh sb="1" eb="3">
      <t>ショメイ</t>
    </rPh>
    <rPh sb="6" eb="8">
      <t>キメイ</t>
    </rPh>
    <rPh sb="8" eb="10">
      <t>オウイン</t>
    </rPh>
    <phoneticPr fontId="1"/>
  </si>
  <si>
    <t>添付書類</t>
    <rPh sb="0" eb="4">
      <t>テンプショルイ</t>
    </rPh>
    <phoneticPr fontId="1"/>
  </si>
  <si>
    <t>確認する部分</t>
    <rPh sb="0" eb="2">
      <t>カクニン</t>
    </rPh>
    <rPh sb="4" eb="6">
      <t>ブブン</t>
    </rPh>
    <phoneticPr fontId="1"/>
  </si>
  <si>
    <t>所得税確定申告書など</t>
    <rPh sb="0" eb="8">
      <t>ショトクゼイカクテイシンコクショ</t>
    </rPh>
    <phoneticPr fontId="1"/>
  </si>
  <si>
    <t>従業員名簿</t>
    <rPh sb="0" eb="5">
      <t>ジュウギョウインメイボ</t>
    </rPh>
    <phoneticPr fontId="1"/>
  </si>
  <si>
    <t>・組合員の住所または事業所所在地（埼玉にあるか）
・職業欄で建設業であるか
・営業所得であるか</t>
    <rPh sb="1" eb="4">
      <t>クミアイイン</t>
    </rPh>
    <rPh sb="5" eb="7">
      <t>ジュウショ</t>
    </rPh>
    <rPh sb="10" eb="16">
      <t>ジギョウショショザイチ</t>
    </rPh>
    <rPh sb="17" eb="19">
      <t>サイタマ</t>
    </rPh>
    <rPh sb="26" eb="29">
      <t>ショクギョウラン</t>
    </rPh>
    <rPh sb="30" eb="33">
      <t>ケンセツギョウ</t>
    </rPh>
    <rPh sb="39" eb="43">
      <t>エイギョウショトク</t>
    </rPh>
    <phoneticPr fontId="1"/>
  </si>
  <si>
    <t>・従業員の氏名と人数</t>
    <rPh sb="1" eb="4">
      <t>ジュウギョウイン</t>
    </rPh>
    <rPh sb="5" eb="7">
      <t>シメイ</t>
    </rPh>
    <rPh sb="8" eb="10">
      <t>ニンズウ</t>
    </rPh>
    <phoneticPr fontId="1"/>
  </si>
  <si>
    <t>確認事項</t>
    <rPh sb="0" eb="4">
      <t>カクニンジコウ</t>
    </rPh>
    <phoneticPr fontId="1"/>
  </si>
  <si>
    <t>住所と家族</t>
    <rPh sb="0" eb="2">
      <t>ジュウショ</t>
    </rPh>
    <rPh sb="3" eb="5">
      <t>カゾク</t>
    </rPh>
    <phoneticPr fontId="1"/>
  </si>
  <si>
    <t>業種の確認</t>
    <rPh sb="0" eb="2">
      <t>ギョウシュ</t>
    </rPh>
    <rPh sb="3" eb="5">
      <t>カクニン</t>
    </rPh>
    <phoneticPr fontId="1"/>
  </si>
  <si>
    <t>前保険の保険者と資格喪失日</t>
    <rPh sb="0" eb="3">
      <t>ゼンホケン</t>
    </rPh>
    <rPh sb="4" eb="7">
      <t>ホケンシャ</t>
    </rPh>
    <rPh sb="8" eb="13">
      <t>シカクソウシツビ</t>
    </rPh>
    <phoneticPr fontId="1"/>
  </si>
  <si>
    <t>・組合員の住所または事業所所在地（埼玉にあるか）
・職業欄で建設業であるか
・従業員を雇用していないか（専従者欄と給与賃金欄で確認）
・営業所得であるか、または複数事業所からの給与所得であるか（フリーランス）</t>
    <rPh sb="1" eb="4">
      <t>クミアイイン</t>
    </rPh>
    <rPh sb="5" eb="7">
      <t>ジュウショ</t>
    </rPh>
    <rPh sb="10" eb="16">
      <t>ジギョウショショザイチ</t>
    </rPh>
    <rPh sb="17" eb="19">
      <t>サイタマ</t>
    </rPh>
    <rPh sb="26" eb="29">
      <t>ショクギョウラン</t>
    </rPh>
    <rPh sb="30" eb="33">
      <t>ケンセツギョウ</t>
    </rPh>
    <rPh sb="39" eb="42">
      <t>ジュウギョウイン</t>
    </rPh>
    <rPh sb="43" eb="45">
      <t>コヨウ</t>
    </rPh>
    <rPh sb="52" eb="56">
      <t>センジュウシャラン</t>
    </rPh>
    <rPh sb="57" eb="59">
      <t>キュウヨ</t>
    </rPh>
    <rPh sb="59" eb="61">
      <t>チンギン</t>
    </rPh>
    <rPh sb="61" eb="62">
      <t>ラン</t>
    </rPh>
    <rPh sb="63" eb="65">
      <t>カクニン</t>
    </rPh>
    <rPh sb="68" eb="72">
      <t>エイギョウショトク</t>
    </rPh>
    <rPh sb="80" eb="85">
      <t>フクスウジギョウショ</t>
    </rPh>
    <rPh sb="88" eb="92">
      <t>キュウヨショトク</t>
    </rPh>
    <phoneticPr fontId="1"/>
  </si>
  <si>
    <t>健康保険被保険者適用除外承認申請書
適用除外証明願い
登記簿謄本（初めて従業員が加入する事業所）</t>
    <rPh sb="0" eb="4">
      <t>ケンコウホケン</t>
    </rPh>
    <rPh sb="4" eb="12">
      <t>ヒホケンシャテキヨウジョガイ</t>
    </rPh>
    <rPh sb="12" eb="17">
      <t>ショウニンシンセイショ</t>
    </rPh>
    <rPh sb="18" eb="22">
      <t>テキヨウジョガイ</t>
    </rPh>
    <rPh sb="22" eb="25">
      <t>ショウメイネガ</t>
    </rPh>
    <rPh sb="27" eb="32">
      <t>トウキボトウホン</t>
    </rPh>
    <rPh sb="33" eb="34">
      <t>ハジ</t>
    </rPh>
    <rPh sb="36" eb="39">
      <t>ジュウギョウイン</t>
    </rPh>
    <rPh sb="40" eb="42">
      <t>カニュウ</t>
    </rPh>
    <rPh sb="44" eb="47">
      <t>ジギョウショ</t>
    </rPh>
    <phoneticPr fontId="1"/>
  </si>
  <si>
    <t>雇用年月日
建設業かどうか（登記簿謄本）</t>
    <rPh sb="0" eb="2">
      <t>コヨウ</t>
    </rPh>
    <rPh sb="2" eb="5">
      <t>ネンガッピ</t>
    </rPh>
    <rPh sb="4" eb="5">
      <t>ヒ</t>
    </rPh>
    <rPh sb="7" eb="10">
      <t>ケンセツギョウ</t>
    </rPh>
    <rPh sb="15" eb="20">
      <t>トウキボトウホン</t>
    </rPh>
    <phoneticPr fontId="1"/>
  </si>
  <si>
    <t>源泉徴収票または雇用証明書など</t>
    <rPh sb="0" eb="4">
      <t>ゲンセンチョウシュウ</t>
    </rPh>
    <rPh sb="4" eb="5">
      <t>ヒョウ</t>
    </rPh>
    <rPh sb="8" eb="13">
      <t>コヨウショウメイショ</t>
    </rPh>
    <phoneticPr fontId="1"/>
  </si>
  <si>
    <t>雇用されているかどうかと雇用年月日</t>
    <rPh sb="0" eb="2">
      <t>コヨウ</t>
    </rPh>
    <rPh sb="12" eb="17">
      <t>コヨウネンガッピ</t>
    </rPh>
    <phoneticPr fontId="1"/>
  </si>
  <si>
    <t>基本的な添付書類</t>
    <rPh sb="0" eb="3">
      <t>キホンテキ</t>
    </rPh>
    <rPh sb="4" eb="8">
      <t>テンプショルイ</t>
    </rPh>
    <phoneticPr fontId="1"/>
  </si>
  <si>
    <t>提出書類で確認できない場合は追加書類を求める場合もあります</t>
    <rPh sb="0" eb="4">
      <t>テイシュツショルイ</t>
    </rPh>
    <rPh sb="5" eb="7">
      <t>カクニン</t>
    </rPh>
    <rPh sb="11" eb="13">
      <t>バアイ</t>
    </rPh>
    <rPh sb="14" eb="18">
      <t>ツイカショルイ</t>
    </rPh>
    <rPh sb="19" eb="20">
      <t>モト</t>
    </rPh>
    <rPh sb="22" eb="24">
      <t>バアイ</t>
    </rPh>
    <phoneticPr fontId="1"/>
  </si>
  <si>
    <t>前の保険の確認
（加入する家族）</t>
    <rPh sb="0" eb="1">
      <t>マエ</t>
    </rPh>
    <rPh sb="2" eb="4">
      <t>ホケン</t>
    </rPh>
    <rPh sb="5" eb="7">
      <t>カクニン</t>
    </rPh>
    <rPh sb="9" eb="11">
      <t>カニュウ</t>
    </rPh>
    <rPh sb="13" eb="15">
      <t>カゾク</t>
    </rPh>
    <phoneticPr fontId="1"/>
  </si>
  <si>
    <t>今の保険の確認
（加入しない家族）</t>
    <rPh sb="0" eb="1">
      <t>イマ</t>
    </rPh>
    <rPh sb="2" eb="4">
      <t>ホケン</t>
    </rPh>
    <rPh sb="5" eb="7">
      <t>カクニン</t>
    </rPh>
    <rPh sb="9" eb="11">
      <t>カニュウ</t>
    </rPh>
    <rPh sb="14" eb="16">
      <t>カゾク</t>
    </rPh>
    <phoneticPr fontId="1"/>
  </si>
  <si>
    <t>とくになし</t>
    <phoneticPr fontId="1"/>
  </si>
  <si>
    <t>加入しない人の情報は調べられないのでちゃんとした聞き取りが必要</t>
    <rPh sb="0" eb="2">
      <t>カニュウ</t>
    </rPh>
    <rPh sb="5" eb="6">
      <t>ヒト</t>
    </rPh>
    <rPh sb="7" eb="9">
      <t>ジョウホウ</t>
    </rPh>
    <rPh sb="10" eb="11">
      <t>シラ</t>
    </rPh>
    <rPh sb="24" eb="25">
      <t>キ</t>
    </rPh>
    <rPh sb="26" eb="27">
      <t>ト</t>
    </rPh>
    <rPh sb="29" eb="31">
      <t>ヒツヨウ</t>
    </rPh>
    <phoneticPr fontId="1"/>
  </si>
  <si>
    <t>新加入</t>
    <rPh sb="0" eb="3">
      <t>シンカニュウ</t>
    </rPh>
    <phoneticPr fontId="1"/>
  </si>
  <si>
    <t>住民票（世帯全員・続柄・マイナンバー）</t>
    <rPh sb="0" eb="3">
      <t>ジュウミンヒョウ</t>
    </rPh>
    <rPh sb="4" eb="8">
      <t>セタイゼンイン</t>
    </rPh>
    <rPh sb="9" eb="11">
      <t>ツヅキガラ</t>
    </rPh>
    <phoneticPr fontId="1"/>
  </si>
  <si>
    <t>在留カード写し等</t>
    <rPh sb="0" eb="2">
      <t>ザイリュウ</t>
    </rPh>
    <rPh sb="5" eb="6">
      <t>ウツ</t>
    </rPh>
    <rPh sb="7" eb="8">
      <t>トウ</t>
    </rPh>
    <phoneticPr fontId="1"/>
  </si>
  <si>
    <t>在留資格と在留期間を確認</t>
    <rPh sb="0" eb="4">
      <t>ザイリュウシカク</t>
    </rPh>
    <rPh sb="5" eb="9">
      <t>ザイリュウキカン</t>
    </rPh>
    <rPh sb="10" eb="12">
      <t>カクニン</t>
    </rPh>
    <phoneticPr fontId="1"/>
  </si>
  <si>
    <t>在留資格</t>
    <rPh sb="0" eb="4">
      <t>ザイリュウシカク</t>
    </rPh>
    <phoneticPr fontId="1"/>
  </si>
  <si>
    <t>外国籍の方（追加書類）</t>
    <rPh sb="0" eb="3">
      <t>ガイコクセキ</t>
    </rPh>
    <rPh sb="4" eb="5">
      <t>カタ</t>
    </rPh>
    <rPh sb="6" eb="10">
      <t>ツイカショルイ</t>
    </rPh>
    <phoneticPr fontId="1"/>
  </si>
  <si>
    <t>所得税確定申告書と収支内訳書または青色決算書
　　　　　または
一人親方労災加入証明書</t>
    <rPh sb="0" eb="8">
      <t>ショトクゼイカクテイシンコクショ</t>
    </rPh>
    <rPh sb="9" eb="14">
      <t>シュウシウチワケショ</t>
    </rPh>
    <rPh sb="17" eb="22">
      <t>アオイロケッサンショ</t>
    </rPh>
    <rPh sb="32" eb="38">
      <t>ヒトリオヤカタロウサイ</t>
    </rPh>
    <rPh sb="38" eb="43">
      <t>カニュウショウメイショ</t>
    </rPh>
    <phoneticPr fontId="1"/>
  </si>
  <si>
    <t>・組合員の住所と加入できる住所かどうか
・同一世帯家族かどうか
・加入する組合員・家族の氏名・生年月日・性別・続柄・個人番号
・加入しない家族の氏名</t>
    <rPh sb="1" eb="4">
      <t>クミアイイン</t>
    </rPh>
    <rPh sb="5" eb="7">
      <t>ジュウショ</t>
    </rPh>
    <rPh sb="8" eb="10">
      <t>カニュウ</t>
    </rPh>
    <rPh sb="13" eb="15">
      <t>ジュウショ</t>
    </rPh>
    <rPh sb="21" eb="27">
      <t>ドウイツセタイカゾク</t>
    </rPh>
    <rPh sb="33" eb="35">
      <t>カニュウ</t>
    </rPh>
    <rPh sb="37" eb="40">
      <t>クミアイイン</t>
    </rPh>
    <rPh sb="41" eb="43">
      <t>カゾク</t>
    </rPh>
    <rPh sb="44" eb="46">
      <t>シメイ</t>
    </rPh>
    <rPh sb="47" eb="51">
      <t>セイネンガッピ</t>
    </rPh>
    <rPh sb="52" eb="54">
      <t>セイベツ</t>
    </rPh>
    <rPh sb="55" eb="57">
      <t>ツヅキガラ</t>
    </rPh>
    <rPh sb="58" eb="62">
      <t>コジンバンゴウ</t>
    </rPh>
    <rPh sb="64" eb="66">
      <t>カニュウ</t>
    </rPh>
    <rPh sb="69" eb="71">
      <t>カゾク</t>
    </rPh>
    <rPh sb="72" eb="74">
      <t>シメイ</t>
    </rPh>
    <phoneticPr fontId="1"/>
  </si>
  <si>
    <t>形態と区分</t>
    <rPh sb="0" eb="2">
      <t>ケイタイ</t>
    </rPh>
    <rPh sb="3" eb="5">
      <t>クブン</t>
    </rPh>
    <phoneticPr fontId="1"/>
  </si>
  <si>
    <t>法人事業所の従業員
（第３種A～６種）</t>
    <rPh sb="0" eb="5">
      <t>ホウジンジギョウショ</t>
    </rPh>
    <rPh sb="6" eb="9">
      <t>ジュウギョウイン</t>
    </rPh>
    <rPh sb="11" eb="12">
      <t>ダイ</t>
    </rPh>
    <rPh sb="13" eb="14">
      <t>シュ</t>
    </rPh>
    <rPh sb="17" eb="18">
      <t>シュ</t>
    </rPh>
    <phoneticPr fontId="1"/>
  </si>
  <si>
    <t>社保の場合：資格喪失証明書又は雇用保険離職票等
公営国保の場合：保険証の写し
国保組合の場合：資格喪失証明書</t>
    <rPh sb="0" eb="2">
      <t>シャホ</t>
    </rPh>
    <rPh sb="3" eb="5">
      <t>バアイ</t>
    </rPh>
    <rPh sb="6" eb="8">
      <t>シカク</t>
    </rPh>
    <rPh sb="8" eb="10">
      <t>ソウシツ</t>
    </rPh>
    <rPh sb="10" eb="13">
      <t>ショウメイショ</t>
    </rPh>
    <rPh sb="13" eb="14">
      <t>マタ</t>
    </rPh>
    <rPh sb="15" eb="22">
      <t>コヨウホケンリショクヒョウ</t>
    </rPh>
    <rPh sb="22" eb="23">
      <t>トウ</t>
    </rPh>
    <rPh sb="24" eb="28">
      <t>コウエイコクホ</t>
    </rPh>
    <rPh sb="29" eb="31">
      <t>バアイ</t>
    </rPh>
    <rPh sb="32" eb="35">
      <t>ホケンショウ</t>
    </rPh>
    <rPh sb="36" eb="37">
      <t>ウツ</t>
    </rPh>
    <rPh sb="39" eb="43">
      <t>コクホクミアイ</t>
    </rPh>
    <rPh sb="44" eb="46">
      <t>バアイ</t>
    </rPh>
    <rPh sb="47" eb="51">
      <t>シカクソウシツ</t>
    </rPh>
    <rPh sb="51" eb="54">
      <t>ショウメイショ</t>
    </rPh>
    <phoneticPr fontId="1"/>
  </si>
  <si>
    <t>個人事業主
（第1種）
従業員を雇用しているまたは雇用する予定のある個人事業主</t>
    <rPh sb="0" eb="5">
      <t>コジンジギョウヌシ</t>
    </rPh>
    <rPh sb="7" eb="8">
      <t>ダイ</t>
    </rPh>
    <rPh sb="9" eb="10">
      <t>シュ</t>
    </rPh>
    <rPh sb="12" eb="15">
      <t>ジュウギョウイン</t>
    </rPh>
    <rPh sb="16" eb="18">
      <t>コヨウ</t>
    </rPh>
    <rPh sb="25" eb="27">
      <t>コヨウ</t>
    </rPh>
    <rPh sb="29" eb="31">
      <t>ヨテイ</t>
    </rPh>
    <rPh sb="34" eb="39">
      <t>コジンジギョウヌシ</t>
    </rPh>
    <phoneticPr fontId="1"/>
  </si>
  <si>
    <t>一人親方
（第２種A～E）
従業員を雇用せず一人で事業をしている個人事業主</t>
    <rPh sb="0" eb="4">
      <t>ヒトリオヤカタ</t>
    </rPh>
    <rPh sb="6" eb="7">
      <t>ダイ</t>
    </rPh>
    <rPh sb="8" eb="9">
      <t>シュ</t>
    </rPh>
    <rPh sb="14" eb="17">
      <t>ジュウギョウイン</t>
    </rPh>
    <rPh sb="18" eb="20">
      <t>コヨウ</t>
    </rPh>
    <rPh sb="22" eb="24">
      <t>ヒトリ</t>
    </rPh>
    <rPh sb="25" eb="27">
      <t>ジギョウ</t>
    </rPh>
    <rPh sb="32" eb="37">
      <t>コジンジギョウヌシ</t>
    </rPh>
    <phoneticPr fontId="1"/>
  </si>
  <si>
    <t>個人事業所の従業員
（第３種A～６種）</t>
    <rPh sb="0" eb="2">
      <t>コジン</t>
    </rPh>
    <rPh sb="2" eb="5">
      <t>ジギョウショ</t>
    </rPh>
    <rPh sb="6" eb="9">
      <t>ジュウギョウイン</t>
    </rPh>
    <rPh sb="11" eb="12">
      <t>ダイ</t>
    </rPh>
    <rPh sb="13" eb="14">
      <t>シュ</t>
    </rPh>
    <rPh sb="17" eb="18">
      <t>シュ</t>
    </rPh>
    <phoneticPr fontId="1"/>
  </si>
  <si>
    <t>第１種D（２５歳未満の個人事業主）</t>
  </si>
  <si>
    <t>第１種C（２５歳から２９歳の個人事業主）</t>
  </si>
  <si>
    <t>第１種B（３０歳から３９歳の個人事業主）</t>
  </si>
  <si>
    <t>第１種A（４０歳以上の個人事業主）</t>
  </si>
  <si>
    <t>特１種D（２５歳未満の法人代表者）</t>
  </si>
  <si>
    <t>特１種C（２５歳から２９歳の法人代表者）</t>
  </si>
  <si>
    <t>特１種B（３０歳から３９歳の法人代表者）</t>
  </si>
  <si>
    <t>特１種A（４０歳以上の法人代表者）</t>
  </si>
  <si>
    <t>家族</t>
    <rPh sb="0" eb="2">
      <t>カゾク</t>
    </rPh>
    <phoneticPr fontId="1"/>
  </si>
  <si>
    <t>医療</t>
    <rPh sb="0" eb="2">
      <t>イリョウ</t>
    </rPh>
    <phoneticPr fontId="1"/>
  </si>
  <si>
    <t>後期</t>
    <rPh sb="0" eb="2">
      <t>コウキ</t>
    </rPh>
    <phoneticPr fontId="1"/>
  </si>
  <si>
    <t>介護</t>
    <rPh sb="0" eb="2">
      <t>カイゴ</t>
    </rPh>
    <phoneticPr fontId="1"/>
  </si>
  <si>
    <t>区分</t>
  </si>
  <si>
    <t>医療</t>
    <rPh sb="0" eb="2">
      <t>イリョウ</t>
    </rPh>
    <phoneticPr fontId="32"/>
  </si>
  <si>
    <t>後期</t>
    <rPh sb="0" eb="2">
      <t>コウキ</t>
    </rPh>
    <phoneticPr fontId="32"/>
  </si>
  <si>
    <t>医療＋後期</t>
    <rPh sb="0" eb="2">
      <t>イリョウ</t>
    </rPh>
    <rPh sb="3" eb="5">
      <t>コウキ</t>
    </rPh>
    <phoneticPr fontId="32"/>
  </si>
  <si>
    <t>特1種A</t>
  </si>
  <si>
    <t>特1種B</t>
  </si>
  <si>
    <t>特1種C</t>
    <rPh sb="0" eb="1">
      <t>トク</t>
    </rPh>
    <rPh sb="2" eb="3">
      <t>シュ</t>
    </rPh>
    <phoneticPr fontId="33"/>
  </si>
  <si>
    <t>特1種D</t>
    <rPh sb="0" eb="1">
      <t>トク</t>
    </rPh>
    <rPh sb="2" eb="3">
      <t>シュ</t>
    </rPh>
    <phoneticPr fontId="33"/>
  </si>
  <si>
    <t>第1種A　</t>
  </si>
  <si>
    <t>第1種B</t>
    <rPh sb="0" eb="1">
      <t>ダイ</t>
    </rPh>
    <rPh sb="2" eb="3">
      <t>シュ</t>
    </rPh>
    <phoneticPr fontId="33"/>
  </si>
  <si>
    <t>第1種C</t>
    <rPh sb="0" eb="1">
      <t>ダイ</t>
    </rPh>
    <rPh sb="2" eb="3">
      <t>シュ</t>
    </rPh>
    <phoneticPr fontId="33"/>
  </si>
  <si>
    <t>第1種D</t>
    <rPh sb="0" eb="1">
      <t>ダイ</t>
    </rPh>
    <rPh sb="2" eb="3">
      <t>シュ</t>
    </rPh>
    <phoneticPr fontId="33"/>
  </si>
  <si>
    <t>第2種A　</t>
  </si>
  <si>
    <t>第2種B　</t>
  </si>
  <si>
    <t>第2種C</t>
  </si>
  <si>
    <t>第2種D</t>
  </si>
  <si>
    <t>第2種E</t>
  </si>
  <si>
    <t>第3種A</t>
  </si>
  <si>
    <t>第3種B</t>
  </si>
  <si>
    <t>第4種　</t>
  </si>
  <si>
    <t>第5種　　</t>
  </si>
  <si>
    <t>第6種　　</t>
  </si>
  <si>
    <t>家　族</t>
  </si>
  <si>
    <t>未就学</t>
    <rPh sb="0" eb="3">
      <t>ミシュウガク</t>
    </rPh>
    <phoneticPr fontId="33"/>
  </si>
  <si>
    <t>計</t>
    <rPh sb="0" eb="1">
      <t>ケイ</t>
    </rPh>
    <phoneticPr fontId="32"/>
  </si>
  <si>
    <t>男</t>
  </si>
  <si>
    <t>年齢（介護保険判定用）</t>
    <rPh sb="0" eb="2">
      <t>ネンレイ</t>
    </rPh>
    <rPh sb="3" eb="7">
      <t>カイゴホケン</t>
    </rPh>
    <rPh sb="7" eb="10">
      <t>ハンテイヨウ</t>
    </rPh>
    <phoneticPr fontId="1"/>
  </si>
  <si>
    <t>生年月日</t>
    <rPh sb="0" eb="4">
      <t>セイネンガッピ</t>
    </rPh>
    <phoneticPr fontId="1"/>
  </si>
  <si>
    <t>加入年月日</t>
    <rPh sb="0" eb="5">
      <t>カニュウネンガッピ</t>
    </rPh>
    <phoneticPr fontId="1"/>
  </si>
  <si>
    <t>介護保険基準日</t>
    <rPh sb="0" eb="7">
      <t>カイゴホケンキジュンビ</t>
    </rPh>
    <phoneticPr fontId="1"/>
  </si>
  <si>
    <t>年齢（介護保険判定用）</t>
  </si>
  <si>
    <t>加入日年齢</t>
  </si>
  <si>
    <t>年度当初年齢（未就学判定用）</t>
  </si>
  <si>
    <t>介護</t>
    <rPh sb="0" eb="2">
      <t>カイゴ</t>
    </rPh>
    <phoneticPr fontId="1"/>
  </si>
  <si>
    <t>生年月日</t>
  </si>
  <si>
    <t>生年月日</t>
    <rPh sb="0" eb="4">
      <t>セイネンガッピ</t>
    </rPh>
    <phoneticPr fontId="1"/>
  </si>
  <si>
    <t>介護</t>
  </si>
  <si>
    <t>介護</t>
    <rPh sb="0" eb="2">
      <t>カイゴ</t>
    </rPh>
    <phoneticPr fontId="1"/>
  </si>
  <si>
    <t>介護フラグ</t>
    <rPh sb="0" eb="2">
      <t>カイゴ</t>
    </rPh>
    <phoneticPr fontId="1"/>
  </si>
  <si>
    <t>未就学フラグ</t>
    <rPh sb="0" eb="3">
      <t>ミシュウガク</t>
    </rPh>
    <phoneticPr fontId="1"/>
  </si>
  <si>
    <t>0-1歳</t>
  </si>
  <si>
    <t>0-1歳</t>
    <rPh sb="3" eb="4">
      <t>サイ</t>
    </rPh>
    <phoneticPr fontId="1"/>
  </si>
  <si>
    <t>在籍フラグ</t>
    <rPh sb="0" eb="2">
      <t>ザイセキ</t>
    </rPh>
    <phoneticPr fontId="1"/>
  </si>
  <si>
    <t>計</t>
  </si>
  <si>
    <t>計</t>
    <rPh sb="0" eb="1">
      <t>ケイ</t>
    </rPh>
    <phoneticPr fontId="1"/>
  </si>
  <si>
    <t>一般家族</t>
  </si>
  <si>
    <t>未就学</t>
  </si>
  <si>
    <t>医療</t>
  </si>
  <si>
    <t>医療</t>
    <rPh sb="0" eb="2">
      <t>イリョウ</t>
    </rPh>
    <phoneticPr fontId="1"/>
  </si>
  <si>
    <t>後期</t>
  </si>
  <si>
    <t>後期</t>
    <rPh sb="0" eb="2">
      <t>コウキ</t>
    </rPh>
    <phoneticPr fontId="1"/>
  </si>
  <si>
    <t>対象</t>
    <rPh sb="0" eb="2">
      <t>タイショウ</t>
    </rPh>
    <phoneticPr fontId="1"/>
  </si>
  <si>
    <t>家族保険料</t>
    <rPh sb="0" eb="2">
      <t>カゾク</t>
    </rPh>
    <rPh sb="2" eb="5">
      <t>ホケンリョウ</t>
    </rPh>
    <phoneticPr fontId="1"/>
  </si>
  <si>
    <t>未加入</t>
    <rPh sb="0" eb="3">
      <t>ミカニュウ</t>
    </rPh>
    <phoneticPr fontId="1"/>
  </si>
  <si>
    <t>家族保険料順序</t>
    <rPh sb="0" eb="5">
      <t>カゾクホケンリョウ</t>
    </rPh>
    <rPh sb="5" eb="7">
      <t>ジュンジョ</t>
    </rPh>
    <phoneticPr fontId="1"/>
  </si>
  <si>
    <t>集金保険料</t>
    <rPh sb="0" eb="5">
      <t>シュウキンホケンリョウ</t>
    </rPh>
    <phoneticPr fontId="1"/>
  </si>
  <si>
    <t>保険料の順位</t>
    <rPh sb="0" eb="3">
      <t>ホケンリョウ</t>
    </rPh>
    <rPh sb="4" eb="6">
      <t>ジュンイ</t>
    </rPh>
    <phoneticPr fontId="1"/>
  </si>
  <si>
    <t>家族２</t>
    <rPh sb="0" eb="2">
      <t>カゾク</t>
    </rPh>
    <phoneticPr fontId="1"/>
  </si>
  <si>
    <t>家族３</t>
    <rPh sb="0" eb="2">
      <t>カゾク</t>
    </rPh>
    <phoneticPr fontId="1"/>
  </si>
  <si>
    <t>家族４</t>
    <rPh sb="0" eb="2">
      <t>カゾク</t>
    </rPh>
    <phoneticPr fontId="1"/>
  </si>
  <si>
    <t>家族５</t>
    <rPh sb="0" eb="2">
      <t>カゾク</t>
    </rPh>
    <phoneticPr fontId="1"/>
  </si>
  <si>
    <t>家族６</t>
    <rPh sb="0" eb="2">
      <t>カゾク</t>
    </rPh>
    <phoneticPr fontId="1"/>
  </si>
  <si>
    <t>家族８</t>
    <rPh sb="0" eb="2">
      <t>カゾク</t>
    </rPh>
    <phoneticPr fontId="1"/>
  </si>
  <si>
    <t>家族７</t>
    <rPh sb="0" eb="2">
      <t>カゾク</t>
    </rPh>
    <phoneticPr fontId="1"/>
  </si>
  <si>
    <t>計</t>
    <rPh sb="0" eb="1">
      <t>ケイ</t>
    </rPh>
    <phoneticPr fontId="1"/>
  </si>
  <si>
    <t>家族１</t>
    <rPh sb="0" eb="2">
      <t>カゾク</t>
    </rPh>
    <phoneticPr fontId="1"/>
  </si>
  <si>
    <t>世帯保険料（加入月）</t>
    <rPh sb="0" eb="5">
      <t>セタイホケンリョウ</t>
    </rPh>
    <rPh sb="6" eb="9">
      <t>カニュウツキ</t>
    </rPh>
    <phoneticPr fontId="1"/>
  </si>
  <si>
    <t>※計算結果がおかしい場合は建設国保までお願いします</t>
    <rPh sb="1" eb="3">
      <t>ケイサン</t>
    </rPh>
    <rPh sb="3" eb="5">
      <t>ケッカ</t>
    </rPh>
    <rPh sb="10" eb="12">
      <t>バアイ</t>
    </rPh>
    <rPh sb="13" eb="17">
      <t>ケンセツコクホ</t>
    </rPh>
    <rPh sb="20" eb="21">
      <t>ネガ</t>
    </rPh>
    <phoneticPr fontId="1"/>
  </si>
  <si>
    <t>※家族９人以上の場合は計算できません</t>
    <rPh sb="1" eb="3">
      <t>カゾク</t>
    </rPh>
    <rPh sb="4" eb="5">
      <t>ニン</t>
    </rPh>
    <rPh sb="5" eb="7">
      <t>イジョウ</t>
    </rPh>
    <rPh sb="8" eb="10">
      <t>バアイ</t>
    </rPh>
    <rPh sb="11" eb="13">
      <t>ケイサン</t>
    </rPh>
    <phoneticPr fontId="1"/>
  </si>
  <si>
    <t>賦課額</t>
    <rPh sb="0" eb="2">
      <t>フカ</t>
    </rPh>
    <rPh sb="2" eb="3">
      <t>ガク</t>
    </rPh>
    <phoneticPr fontId="1"/>
  </si>
  <si>
    <t>作業</t>
  </si>
  <si>
    <t>※加入月の保険料を計算しています。集金の参考として下さい（念のため確認はして下さい）。</t>
    <rPh sb="1" eb="3">
      <t>カニュウ</t>
    </rPh>
    <rPh sb="3" eb="4">
      <t>ヅキ</t>
    </rPh>
    <rPh sb="5" eb="8">
      <t>ホケンリョウ</t>
    </rPh>
    <rPh sb="9" eb="11">
      <t>ケイサン</t>
    </rPh>
    <rPh sb="17" eb="19">
      <t>シュウキン</t>
    </rPh>
    <rPh sb="20" eb="22">
      <t>サンコウ</t>
    </rPh>
    <rPh sb="25" eb="26">
      <t>クダ</t>
    </rPh>
    <rPh sb="29" eb="30">
      <t>ネン</t>
    </rPh>
    <rPh sb="33" eb="35">
      <t>カクニン</t>
    </rPh>
    <rPh sb="38" eb="39">
      <t>クダ</t>
    </rPh>
    <phoneticPr fontId="1"/>
  </si>
  <si>
    <t>〇</t>
    <phoneticPr fontId="1"/>
  </si>
  <si>
    <t>保険料賦課</t>
    <rPh sb="0" eb="3">
      <t>ホケンリョウ</t>
    </rPh>
    <rPh sb="3" eb="5">
      <t>フカ</t>
    </rPh>
    <phoneticPr fontId="1"/>
  </si>
  <si>
    <t>※介護保険料は家族5人目以降でも免除されません</t>
    <rPh sb="1" eb="6">
      <t>カイゴホケンリョウ</t>
    </rPh>
    <rPh sb="7" eb="9">
      <t>カゾク</t>
    </rPh>
    <rPh sb="10" eb="14">
      <t>ニンメイコウ</t>
    </rPh>
    <rPh sb="16" eb="18">
      <t>メンジョ</t>
    </rPh>
    <phoneticPr fontId="1"/>
  </si>
  <si>
    <t>順位設定（同額は入力順）</t>
    <rPh sb="0" eb="4">
      <t>ジュンイセッテイ</t>
    </rPh>
    <rPh sb="5" eb="7">
      <t>ドウガク</t>
    </rPh>
    <rPh sb="8" eb="11">
      <t>ニュウリョクジュン</t>
    </rPh>
    <phoneticPr fontId="1"/>
  </si>
  <si>
    <t>保険料
賦課順序</t>
    <rPh sb="0" eb="3">
      <t>ホケンリョウ</t>
    </rPh>
    <rPh sb="4" eb="6">
      <t>フカ</t>
    </rPh>
    <rPh sb="6" eb="8">
      <t>ジュンジョ</t>
    </rPh>
    <phoneticPr fontId="1"/>
  </si>
  <si>
    <t>未就学家族</t>
    <rPh sb="0" eb="5">
      <t>ミシュウガクカゾク</t>
    </rPh>
    <phoneticPr fontId="1"/>
  </si>
  <si>
    <t>家族（未就学以外）</t>
    <rPh sb="0" eb="2">
      <t>カゾク</t>
    </rPh>
    <rPh sb="3" eb="8">
      <t>ミシュウガクイガイ</t>
    </rPh>
    <phoneticPr fontId="1"/>
  </si>
  <si>
    <t>法人事業主</t>
  </si>
  <si>
    <t>加入月末（後期判定）</t>
    <rPh sb="0" eb="4">
      <t>カニュウゲツマツ</t>
    </rPh>
    <rPh sb="5" eb="9">
      <t>コウキハンテイ</t>
    </rPh>
    <phoneticPr fontId="1"/>
  </si>
  <si>
    <t>年齢（後期判定用）</t>
  </si>
  <si>
    <t>年齢（後期判定用）</t>
    <rPh sb="3" eb="5">
      <t>コウキ</t>
    </rPh>
    <phoneticPr fontId="1"/>
  </si>
  <si>
    <t>年齢（０～１歳判定用）</t>
  </si>
  <si>
    <t>年齢（０～１歳判定用）</t>
    <rPh sb="6" eb="7">
      <t>サイ</t>
    </rPh>
    <phoneticPr fontId="1"/>
  </si>
  <si>
    <t>加入日</t>
    <rPh sb="0" eb="3">
      <t>カニュウビ</t>
    </rPh>
    <phoneticPr fontId="1"/>
  </si>
  <si>
    <t>年齢（加入日）</t>
    <rPh sb="0" eb="2">
      <t>ネンレイ</t>
    </rPh>
    <rPh sb="3" eb="6">
      <t>カニュウビ</t>
    </rPh>
    <phoneticPr fontId="1"/>
  </si>
  <si>
    <t>年齢（後期</t>
    <rPh sb="0" eb="2">
      <t>ネンレイ</t>
    </rPh>
    <rPh sb="3" eb="5">
      <t>コウキ</t>
    </rPh>
    <phoneticPr fontId="1"/>
  </si>
  <si>
    <t>とりあえず計</t>
    <rPh sb="5" eb="6">
      <t>ケイ</t>
    </rPh>
    <phoneticPr fontId="1"/>
  </si>
  <si>
    <t>後期対象</t>
    <rPh sb="0" eb="4">
      <t>コウキタイショウ</t>
    </rPh>
    <phoneticPr fontId="1"/>
  </si>
  <si>
    <t>０－１歳対象</t>
    <rPh sb="3" eb="6">
      <t>サイタイショウ</t>
    </rPh>
    <phoneticPr fontId="1"/>
  </si>
  <si>
    <t>賦課対象外</t>
    <rPh sb="0" eb="5">
      <t>フカタイショウガイ</t>
    </rPh>
    <phoneticPr fontId="1"/>
  </si>
  <si>
    <t>備考</t>
    <rPh sb="0" eb="2">
      <t>ビコウ</t>
    </rPh>
    <phoneticPr fontId="1"/>
  </si>
  <si>
    <t>生年月日</t>
    <rPh sb="0" eb="4">
      <t>セイネンガッピ</t>
    </rPh>
    <phoneticPr fontId="1"/>
  </si>
  <si>
    <t>性別</t>
    <rPh sb="0" eb="2">
      <t>セイベツ</t>
    </rPh>
    <phoneticPr fontId="1"/>
  </si>
  <si>
    <t>業態</t>
    <rPh sb="0" eb="2">
      <t>ギョウタイ</t>
    </rPh>
    <phoneticPr fontId="1"/>
  </si>
  <si>
    <t>色付きセルに入力</t>
    <rPh sb="0" eb="2">
      <t>イロツ</t>
    </rPh>
    <rPh sb="6" eb="8">
      <t>ニュウリョク</t>
    </rPh>
    <phoneticPr fontId="1"/>
  </si>
  <si>
    <t>※氏名は入力しなくても計算できます</t>
    <rPh sb="1" eb="3">
      <t>シメイ</t>
    </rPh>
    <rPh sb="4" eb="6">
      <t>ニュウリョク</t>
    </rPh>
    <rPh sb="11" eb="13">
      <t>ケイサン</t>
    </rPh>
    <phoneticPr fontId="1"/>
  </si>
  <si>
    <t>年齢（介護）</t>
    <rPh sb="0" eb="2">
      <t>ネンレイ</t>
    </rPh>
    <rPh sb="3" eb="5">
      <t>カイゴ</t>
    </rPh>
    <phoneticPr fontId="1"/>
  </si>
  <si>
    <t>年齢
区分判定
＆（０－１歳）</t>
    <rPh sb="0" eb="2">
      <t>ネンレイ</t>
    </rPh>
    <rPh sb="3" eb="7">
      <t>クブンハンテイ</t>
    </rPh>
    <rPh sb="13" eb="14">
      <t>サイ</t>
    </rPh>
    <phoneticPr fontId="1"/>
  </si>
  <si>
    <t>←出産免除用</t>
    <rPh sb="1" eb="6">
      <t>シュッサンメンジョヨウ</t>
    </rPh>
    <phoneticPr fontId="1"/>
  </si>
  <si>
    <t>※出産した被保険者は出産前月～出産2か月後までの4か月分の保険料が免除されます。</t>
    <rPh sb="1" eb="3">
      <t>シュッサン</t>
    </rPh>
    <rPh sb="5" eb="9">
      <t>ヒホケンシャ</t>
    </rPh>
    <rPh sb="10" eb="14">
      <t>シュッサンゼンゲツ</t>
    </rPh>
    <rPh sb="15" eb="17">
      <t>シュッサン</t>
    </rPh>
    <rPh sb="19" eb="21">
      <t>ゲツゴ</t>
    </rPh>
    <rPh sb="26" eb="28">
      <t>ゲツブン</t>
    </rPh>
    <rPh sb="29" eb="32">
      <t>ホケンリョウ</t>
    </rPh>
    <rPh sb="33" eb="35">
      <t>メンジョ</t>
    </rPh>
    <phoneticPr fontId="1"/>
  </si>
  <si>
    <t>出産保険料免除</t>
    <rPh sb="0" eb="7">
      <t>シュッサンホケンリョウメンジョ</t>
    </rPh>
    <phoneticPr fontId="1"/>
  </si>
  <si>
    <t>出産した人の保険料が申請により免除できます。
出産月前月～出産翌々月の４か月分（多胎の場合は出産前２か月追加）</t>
    <rPh sb="0" eb="2">
      <t>シュッサン</t>
    </rPh>
    <rPh sb="4" eb="5">
      <t>ヒト</t>
    </rPh>
    <rPh sb="6" eb="9">
      <t>ホケンリョウ</t>
    </rPh>
    <rPh sb="10" eb="12">
      <t>シンセイ</t>
    </rPh>
    <rPh sb="15" eb="17">
      <t>メンジョ</t>
    </rPh>
    <rPh sb="23" eb="26">
      <t>シュッサンヅキ</t>
    </rPh>
    <rPh sb="26" eb="28">
      <t>ゼンゲツ</t>
    </rPh>
    <rPh sb="29" eb="31">
      <t>シュッサン</t>
    </rPh>
    <rPh sb="31" eb="33">
      <t>ヨクヨク</t>
    </rPh>
    <rPh sb="33" eb="34">
      <t>ツキ</t>
    </rPh>
    <rPh sb="37" eb="39">
      <t>ゲツブン</t>
    </rPh>
    <rPh sb="40" eb="42">
      <t>タタイ</t>
    </rPh>
    <rPh sb="43" eb="45">
      <t>バアイ</t>
    </rPh>
    <rPh sb="46" eb="48">
      <t>シュッサン</t>
    </rPh>
    <rPh sb="48" eb="49">
      <t>マエ</t>
    </rPh>
    <rPh sb="51" eb="54">
      <t>ゲツツイカ</t>
    </rPh>
    <phoneticPr fontId="1"/>
  </si>
  <si>
    <t>２０２５年度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</si>
</sst>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quot;（&quot;General&quot;）&quot;"/>
    <numFmt numFmtId="178" formatCode="[$-411]ggge&quot;年&quot;m&quot;月&quot;d&quot;日&quot;;@"/>
    <numFmt numFmtId="179" formatCode="e&quot;年&quot;m&quot;月&quot;d&quot;日&quot;"/>
  </numFmts>
  <fonts count="4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
      <color theme="1"/>
      <name val="游ゴシック"/>
      <family val="2"/>
      <charset val="128"/>
      <scheme val="minor"/>
    </font>
    <font>
      <sz val="9"/>
      <color theme="1"/>
      <name val="ＭＳ 明朝"/>
      <family val="1"/>
      <charset val="128"/>
    </font>
    <font>
      <sz val="9"/>
      <color theme="1"/>
      <name val="游ゴシック"/>
      <family val="2"/>
      <charset val="128"/>
      <scheme val="minor"/>
    </font>
    <font>
      <sz val="8"/>
      <color theme="1"/>
      <name val="ＭＳ 明朝"/>
      <family val="1"/>
      <charset val="128"/>
    </font>
    <font>
      <sz val="8"/>
      <color theme="1"/>
      <name val="游ゴシック"/>
      <family val="2"/>
      <charset val="128"/>
      <scheme val="minor"/>
    </font>
    <font>
      <sz val="7"/>
      <color theme="1"/>
      <name val="ＭＳ 明朝"/>
      <family val="1"/>
      <charset val="128"/>
    </font>
    <font>
      <sz val="7"/>
      <color theme="1"/>
      <name val="游ゴシック"/>
      <family val="2"/>
      <charset val="128"/>
      <scheme val="minor"/>
    </font>
    <font>
      <sz val="24"/>
      <color theme="1"/>
      <name val="ＭＳ 明朝"/>
      <family val="1"/>
      <charset val="128"/>
    </font>
    <font>
      <sz val="24"/>
      <color theme="1"/>
      <name val="游ゴシック"/>
      <family val="2"/>
      <charset val="128"/>
      <scheme val="minor"/>
    </font>
    <font>
      <sz val="11"/>
      <color indexed="8"/>
      <name val="ＭＳ Ｐゴシック"/>
      <family val="3"/>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6"/>
      <color theme="1"/>
      <name val="ＭＳ 明朝"/>
      <family val="1"/>
      <charset val="128"/>
    </font>
    <font>
      <sz val="6"/>
      <color theme="1"/>
      <name val="游ゴシック"/>
      <family val="2"/>
      <charset val="128"/>
      <scheme val="minor"/>
    </font>
    <font>
      <sz val="8"/>
      <color theme="1"/>
      <name val="游ゴシック"/>
      <family val="3"/>
      <charset val="128"/>
      <scheme val="minor"/>
    </font>
    <font>
      <sz val="11"/>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0"/>
      <color theme="1"/>
      <name val="ＭＳ ゴシック"/>
      <family val="3"/>
      <charset val="128"/>
    </font>
    <font>
      <b/>
      <sz val="11"/>
      <color theme="1"/>
      <name val="ＭＳ ゴシック"/>
      <family val="3"/>
      <charset val="128"/>
    </font>
    <font>
      <b/>
      <sz val="7"/>
      <color theme="1"/>
      <name val="ＭＳ ゴシック"/>
      <family val="3"/>
      <charset val="128"/>
    </font>
    <font>
      <b/>
      <sz val="8"/>
      <color theme="1"/>
      <name val="ＭＳ ゴシック"/>
      <family val="3"/>
      <charset val="128"/>
    </font>
    <font>
      <sz val="6"/>
      <color theme="1"/>
      <name val="ＭＳ ゴシック"/>
      <family val="3"/>
      <charset val="128"/>
    </font>
    <font>
      <b/>
      <sz val="9"/>
      <color theme="1"/>
      <name val="ＭＳ ゴシック"/>
      <family val="3"/>
      <charset val="128"/>
    </font>
    <font>
      <sz val="7"/>
      <color theme="1"/>
      <name val="ＭＳ ゴシック"/>
      <family val="3"/>
      <charset val="128"/>
    </font>
    <font>
      <sz val="12"/>
      <color theme="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color theme="1"/>
      <name val="游ゴシック"/>
      <family val="2"/>
      <charset val="128"/>
      <scheme val="minor"/>
    </font>
    <font>
      <sz val="11"/>
      <color theme="1"/>
      <name val="HG丸ｺﾞｼｯｸM-PRO"/>
      <family val="3"/>
      <charset val="128"/>
    </font>
    <font>
      <sz val="10"/>
      <color theme="1"/>
      <name val="HG丸ｺﾞｼｯｸM-PRO"/>
      <family val="3"/>
      <charset val="128"/>
    </font>
    <font>
      <b/>
      <sz val="14"/>
      <color theme="1"/>
      <name val="HG丸ｺﾞｼｯｸM-PRO"/>
      <family val="3"/>
      <charset val="128"/>
    </font>
    <font>
      <b/>
      <sz val="14"/>
      <color theme="1"/>
      <name val="游ゴシック"/>
      <family val="2"/>
      <charset val="128"/>
      <scheme val="minor"/>
    </font>
    <font>
      <sz val="11"/>
      <color rgb="FFFF0000"/>
      <name val="HG丸ｺﾞｼｯｸM-PRO"/>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38" fontId="34" fillId="0" borderId="0" applyFont="0" applyFill="0" applyBorder="0" applyAlignment="0" applyProtection="0">
      <alignment vertical="center"/>
    </xf>
  </cellStyleXfs>
  <cellXfs count="418">
    <xf numFmtId="0" fontId="0" fillId="0" borderId="0" xfId="0">
      <alignment vertical="center"/>
    </xf>
    <xf numFmtId="0" fontId="2" fillId="0" borderId="0" xfId="0" applyFont="1">
      <alignment vertical="center"/>
    </xf>
    <xf numFmtId="0" fontId="0" fillId="0" borderId="1" xfId="0" applyBorder="1">
      <alignment vertical="center"/>
    </xf>
    <xf numFmtId="0" fontId="14" fillId="0" borderId="0" xfId="0" applyFont="1" applyProtection="1">
      <alignment vertical="center"/>
      <protection hidden="1"/>
    </xf>
    <xf numFmtId="0" fontId="14" fillId="0" borderId="0" xfId="0" applyFont="1" applyAlignment="1" applyProtection="1">
      <alignment horizontal="center" vertical="center"/>
      <protection hidden="1"/>
    </xf>
    <xf numFmtId="0" fontId="17" fillId="0" borderId="0" xfId="0" applyFont="1">
      <alignment vertical="center"/>
    </xf>
    <xf numFmtId="0" fontId="7" fillId="0" borderId="0" xfId="0" applyFont="1">
      <alignment vertical="center"/>
    </xf>
    <xf numFmtId="0" fontId="0" fillId="2" borderId="1" xfId="0" applyFill="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9" xfId="0" applyFont="1" applyBorder="1" applyProtection="1">
      <alignment vertical="center"/>
      <protection hidden="1"/>
    </xf>
    <xf numFmtId="0" fontId="2" fillId="0" borderId="10" xfId="0" applyFont="1" applyBorder="1" applyProtection="1">
      <alignment vertical="center"/>
      <protection hidden="1"/>
    </xf>
    <xf numFmtId="0" fontId="6" fillId="0" borderId="0" xfId="0" applyFont="1" applyAlignment="1" applyProtection="1">
      <alignment vertical="center" textRotation="255"/>
      <protection hidden="1"/>
    </xf>
    <xf numFmtId="0" fontId="8" fillId="0" borderId="0" xfId="0" applyFont="1" applyProtection="1">
      <alignment vertical="center"/>
      <protection hidden="1"/>
    </xf>
    <xf numFmtId="0" fontId="2" fillId="0" borderId="5" xfId="0" applyFont="1" applyBorder="1" applyAlignment="1" applyProtection="1">
      <alignment vertical="center" shrinkToFit="1"/>
      <protection hidden="1"/>
    </xf>
    <xf numFmtId="0" fontId="26" fillId="0" borderId="5" xfId="0" applyFont="1" applyBorder="1" applyAlignment="1" applyProtection="1">
      <alignment horizontal="center" vertical="center" wrapText="1"/>
      <protection hidden="1"/>
    </xf>
    <xf numFmtId="0" fontId="26" fillId="0" borderId="6" xfId="0" applyFont="1" applyBorder="1" applyAlignment="1" applyProtection="1">
      <alignment horizontal="center" vertical="center"/>
      <protection hidden="1"/>
    </xf>
    <xf numFmtId="0" fontId="26" fillId="0" borderId="7" xfId="0" applyFont="1" applyBorder="1" applyAlignment="1" applyProtection="1">
      <alignment horizontal="center" vertical="center"/>
      <protection hidden="1"/>
    </xf>
    <xf numFmtId="0" fontId="29" fillId="0" borderId="11" xfId="0" applyFont="1" applyBorder="1" applyAlignment="1" applyProtection="1">
      <alignment horizontal="center" vertical="center"/>
      <protection hidden="1"/>
    </xf>
    <xf numFmtId="0" fontId="29" fillId="0" borderId="12" xfId="0" applyFont="1" applyBorder="1" applyAlignment="1" applyProtection="1">
      <alignment horizontal="center" vertical="center"/>
      <protection hidden="1"/>
    </xf>
    <xf numFmtId="0" fontId="26" fillId="0" borderId="11"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0" borderId="12" xfId="0" applyFont="1" applyBorder="1" applyAlignment="1" applyProtection="1">
      <alignment horizontal="center" vertical="center"/>
      <protection hidden="1"/>
    </xf>
    <xf numFmtId="0" fontId="28" fillId="0" borderId="11" xfId="0" applyFont="1" applyBorder="1" applyProtection="1">
      <alignment vertical="center"/>
      <protection hidden="1"/>
    </xf>
    <xf numFmtId="0" fontId="28" fillId="0" borderId="12" xfId="0" applyFont="1" applyBorder="1" applyProtection="1">
      <alignment vertical="center"/>
      <protection hidden="1"/>
    </xf>
    <xf numFmtId="0" fontId="30" fillId="0" borderId="5" xfId="0" applyFont="1" applyBorder="1" applyAlignment="1" applyProtection="1">
      <alignment horizontal="center" vertical="center" wrapText="1"/>
      <protection hidden="1"/>
    </xf>
    <xf numFmtId="0" fontId="30" fillId="0" borderId="11" xfId="0" applyFont="1" applyBorder="1" applyAlignment="1" applyProtection="1">
      <alignment horizontal="center" vertical="center"/>
      <protection hidden="1"/>
    </xf>
    <xf numFmtId="0" fontId="22" fillId="0" borderId="8" xfId="0" applyFont="1" applyBorder="1" applyProtection="1">
      <alignment vertical="center"/>
      <protection hidden="1"/>
    </xf>
    <xf numFmtId="0" fontId="22" fillId="0" borderId="10" xfId="0" applyFont="1" applyBorder="1" applyProtection="1">
      <alignment vertical="center"/>
      <protection hidden="1"/>
    </xf>
    <xf numFmtId="0" fontId="27" fillId="0" borderId="7" xfId="0" applyFont="1" applyBorder="1" applyAlignment="1" applyProtection="1">
      <alignment horizontal="center" vertical="center"/>
      <protection hidden="1"/>
    </xf>
    <xf numFmtId="0" fontId="27" fillId="0" borderId="12" xfId="0" applyFont="1" applyBorder="1" applyAlignment="1" applyProtection="1">
      <alignment horizontal="center" vertical="center"/>
      <protection hidden="1"/>
    </xf>
    <xf numFmtId="0" fontId="7" fillId="0" borderId="0" xfId="0" applyFont="1" applyProtection="1">
      <alignment vertical="center"/>
      <protection hidden="1"/>
    </xf>
    <xf numFmtId="0" fontId="17" fillId="0" borderId="0" xfId="0" applyFont="1" applyProtection="1">
      <alignment vertical="center"/>
      <protection hidden="1"/>
    </xf>
    <xf numFmtId="0" fontId="17" fillId="0" borderId="6" xfId="0" applyFont="1" applyBorder="1" applyProtection="1">
      <alignment vertical="center"/>
      <protection hidden="1"/>
    </xf>
    <xf numFmtId="0" fontId="20" fillId="0" borderId="5" xfId="0" applyFont="1" applyBorder="1" applyAlignment="1" applyProtection="1">
      <alignment vertical="center" shrinkToFit="1"/>
      <protection hidden="1"/>
    </xf>
    <xf numFmtId="0" fontId="20" fillId="0" borderId="6" xfId="0" applyFont="1" applyBorder="1" applyAlignment="1" applyProtection="1">
      <alignment vertical="center" shrinkToFit="1"/>
      <protection hidden="1"/>
    </xf>
    <xf numFmtId="0" fontId="20" fillId="0" borderId="7" xfId="0" applyFont="1" applyBorder="1" applyAlignment="1" applyProtection="1">
      <alignment vertical="center" shrinkToFit="1"/>
      <protection hidden="1"/>
    </xf>
    <xf numFmtId="0" fontId="0" fillId="0" borderId="0" xfId="0" applyProtection="1">
      <alignment vertical="center"/>
      <protection hidden="1"/>
    </xf>
    <xf numFmtId="0" fontId="18" fillId="0" borderId="6" xfId="0" applyFont="1" applyBorder="1" applyProtection="1">
      <alignment vertical="center"/>
      <protection hidden="1"/>
    </xf>
    <xf numFmtId="0" fontId="0" fillId="0" borderId="6"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2" borderId="1" xfId="0" applyFill="1" applyBorder="1" applyAlignment="1" applyProtection="1">
      <alignment horizontal="left" vertical="center"/>
      <protection locked="0"/>
    </xf>
    <xf numFmtId="176" fontId="0" fillId="2" borderId="1" xfId="0" applyNumberFormat="1" applyFill="1" applyBorder="1" applyAlignment="1" applyProtection="1">
      <alignment horizontal="left" vertical="center" shrinkToFit="1"/>
      <protection locked="0"/>
    </xf>
    <xf numFmtId="0" fontId="17" fillId="0" borderId="9" xfId="0" applyFont="1" applyBorder="1" applyAlignment="1" applyProtection="1">
      <alignment vertical="top"/>
      <protection hidden="1"/>
    </xf>
    <xf numFmtId="176" fontId="0" fillId="0" borderId="1" xfId="0" applyNumberFormat="1" applyBorder="1">
      <alignment vertical="center"/>
    </xf>
    <xf numFmtId="0" fontId="0" fillId="0" borderId="1" xfId="0" applyBorder="1" applyAlignment="1">
      <alignment vertical="center" wrapText="1"/>
    </xf>
    <xf numFmtId="0" fontId="31" fillId="0" borderId="0" xfId="0" applyFont="1">
      <alignment vertical="center"/>
    </xf>
    <xf numFmtId="0" fontId="31" fillId="0" borderId="1" xfId="0" applyFont="1" applyBorder="1">
      <alignment vertical="center"/>
    </xf>
    <xf numFmtId="0" fontId="31" fillId="0" borderId="1" xfId="0" applyFont="1" applyBorder="1" applyAlignment="1">
      <alignment vertical="center" wrapText="1"/>
    </xf>
    <xf numFmtId="0" fontId="31" fillId="0" borderId="1" xfId="0" applyFont="1" applyBorder="1" applyAlignment="1">
      <alignment vertical="center" shrinkToFit="1"/>
    </xf>
    <xf numFmtId="0" fontId="0" fillId="0" borderId="13" xfId="0" applyBorder="1">
      <alignment vertical="center"/>
    </xf>
    <xf numFmtId="176" fontId="0" fillId="0" borderId="1" xfId="0" applyNumberFormat="1" applyBorder="1" applyAlignment="1">
      <alignment vertical="center" shrinkToFit="1"/>
    </xf>
    <xf numFmtId="0" fontId="0" fillId="0" borderId="6" xfId="0" applyBorder="1">
      <alignment vertical="center"/>
    </xf>
    <xf numFmtId="0" fontId="0" fillId="0" borderId="0" xfId="0" applyAlignment="1">
      <alignment vertical="center" shrinkToFit="1"/>
    </xf>
    <xf numFmtId="176" fontId="0" fillId="0" borderId="13" xfId="0" applyNumberFormat="1" applyBorder="1">
      <alignment vertical="center"/>
    </xf>
    <xf numFmtId="0" fontId="0" fillId="0" borderId="49" xfId="0" applyBorder="1">
      <alignment vertical="center"/>
    </xf>
    <xf numFmtId="176" fontId="0" fillId="0" borderId="50" xfId="0" applyNumberFormat="1" applyBorder="1">
      <alignment vertical="center"/>
    </xf>
    <xf numFmtId="0" fontId="0" fillId="0" borderId="52" xfId="0" applyBorder="1">
      <alignment vertical="center"/>
    </xf>
    <xf numFmtId="176" fontId="0" fillId="0" borderId="52" xfId="0" applyNumberFormat="1" applyBorder="1">
      <alignment vertical="center"/>
    </xf>
    <xf numFmtId="0" fontId="0" fillId="3" borderId="52" xfId="0" applyFill="1" applyBorder="1">
      <alignment vertical="center"/>
    </xf>
    <xf numFmtId="0" fontId="0" fillId="0" borderId="54" xfId="0" applyBorder="1">
      <alignment vertical="center"/>
    </xf>
    <xf numFmtId="0" fontId="0" fillId="0" borderId="55" xfId="0" applyBorder="1">
      <alignment vertical="center"/>
    </xf>
    <xf numFmtId="178" fontId="0" fillId="0" borderId="50" xfId="0" applyNumberFormat="1" applyBorder="1">
      <alignment vertical="center"/>
    </xf>
    <xf numFmtId="38" fontId="0" fillId="0" borderId="0" xfId="2" applyFont="1">
      <alignment vertical="center"/>
    </xf>
    <xf numFmtId="38" fontId="0" fillId="0" borderId="0" xfId="2" applyFont="1" applyFill="1">
      <alignment vertical="center"/>
    </xf>
    <xf numFmtId="0" fontId="0" fillId="0" borderId="1" xfId="0" applyBorder="1" applyAlignment="1">
      <alignment vertical="center" shrinkToFit="1"/>
    </xf>
    <xf numFmtId="0" fontId="0" fillId="0" borderId="2" xfId="0" applyBorder="1">
      <alignment vertical="center"/>
    </xf>
    <xf numFmtId="38" fontId="0" fillId="0" borderId="1" xfId="2" applyFont="1" applyBorder="1">
      <alignment vertical="center"/>
    </xf>
    <xf numFmtId="38" fontId="0" fillId="0" borderId="1" xfId="2" applyFont="1" applyFill="1" applyBorder="1">
      <alignment vertical="center"/>
    </xf>
    <xf numFmtId="38" fontId="0" fillId="0" borderId="0" xfId="0" applyNumberFormat="1">
      <alignment vertical="center"/>
    </xf>
    <xf numFmtId="0" fontId="0" fillId="2" borderId="49" xfId="0" applyFill="1" applyBorder="1">
      <alignment vertical="center"/>
    </xf>
    <xf numFmtId="178" fontId="0" fillId="2" borderId="50" xfId="0" applyNumberFormat="1" applyFill="1" applyBorder="1">
      <alignment vertical="center"/>
    </xf>
    <xf numFmtId="0" fontId="0" fillId="2" borderId="52" xfId="0" applyFill="1" applyBorder="1">
      <alignment vertical="center"/>
    </xf>
    <xf numFmtId="0" fontId="0" fillId="2" borderId="54" xfId="0" applyFill="1" applyBorder="1">
      <alignment vertical="center"/>
    </xf>
    <xf numFmtId="0" fontId="0" fillId="2" borderId="55" xfId="0" applyFill="1" applyBorder="1">
      <alignment vertical="center"/>
    </xf>
    <xf numFmtId="0" fontId="35" fillId="0" borderId="0" xfId="0" applyFont="1">
      <alignment vertical="center"/>
    </xf>
    <xf numFmtId="0" fontId="35" fillId="0" borderId="1" xfId="0" applyFont="1" applyBorder="1">
      <alignment vertical="center"/>
    </xf>
    <xf numFmtId="0" fontId="35" fillId="0" borderId="1" xfId="0" applyFont="1" applyBorder="1" applyAlignment="1">
      <alignment vertical="center" shrinkToFit="1"/>
    </xf>
    <xf numFmtId="0" fontId="35" fillId="0" borderId="56" xfId="0" applyFont="1" applyBorder="1">
      <alignment vertical="center"/>
    </xf>
    <xf numFmtId="38" fontId="35" fillId="0" borderId="56" xfId="0" applyNumberFormat="1" applyFont="1" applyBorder="1">
      <alignment vertical="center"/>
    </xf>
    <xf numFmtId="40" fontId="0" fillId="0" borderId="1" xfId="2" applyNumberFormat="1" applyFont="1" applyBorder="1">
      <alignment vertical="center"/>
    </xf>
    <xf numFmtId="0" fontId="35" fillId="0" borderId="1" xfId="0" applyFont="1" applyBorder="1" applyAlignment="1">
      <alignment horizontal="center" vertical="center"/>
    </xf>
    <xf numFmtId="0" fontId="36"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8" fillId="0" borderId="1" xfId="0" applyFont="1" applyBorder="1" applyAlignment="1">
      <alignment vertical="center" wrapText="1"/>
    </xf>
    <xf numFmtId="38" fontId="0" fillId="0" borderId="1" xfId="2" applyFont="1" applyBorder="1" applyAlignment="1">
      <alignment vertical="center" shrinkToFit="1"/>
    </xf>
    <xf numFmtId="38" fontId="0" fillId="0" borderId="0" xfId="2" applyFont="1" applyBorder="1">
      <alignment vertical="center"/>
    </xf>
    <xf numFmtId="176" fontId="0" fillId="2" borderId="1" xfId="0" applyNumberFormat="1"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20" fillId="0" borderId="0" xfId="0" applyFont="1" applyAlignment="1" applyProtection="1">
      <alignment vertical="center" shrinkToFit="1"/>
      <protection hidden="1"/>
    </xf>
    <xf numFmtId="0" fontId="4" fillId="0" borderId="1" xfId="0" applyFont="1" applyBorder="1" applyAlignment="1">
      <alignment vertical="center" wrapText="1"/>
    </xf>
    <xf numFmtId="0" fontId="35" fillId="2" borderId="1" xfId="0" applyFont="1" applyFill="1" applyBorder="1" applyAlignment="1" applyProtection="1">
      <alignment vertical="center" shrinkToFit="1"/>
      <protection locked="0"/>
    </xf>
    <xf numFmtId="0" fontId="35" fillId="0" borderId="1" xfId="0" applyFont="1" applyBorder="1" applyAlignment="1" applyProtection="1">
      <alignment vertical="center" shrinkToFit="1"/>
      <protection hidden="1"/>
    </xf>
    <xf numFmtId="38" fontId="35" fillId="0" borderId="1" xfId="2" applyFont="1" applyBorder="1" applyProtection="1">
      <alignment vertical="center"/>
      <protection hidden="1"/>
    </xf>
    <xf numFmtId="38" fontId="35" fillId="0" borderId="1" xfId="2" applyFont="1" applyBorder="1" applyAlignment="1" applyProtection="1">
      <alignment horizontal="center" vertical="center"/>
      <protection hidden="1"/>
    </xf>
    <xf numFmtId="38" fontId="35" fillId="0" borderId="0" xfId="0" applyNumberFormat="1" applyFont="1">
      <alignment vertical="center"/>
    </xf>
    <xf numFmtId="0" fontId="39" fillId="0" borderId="0" xfId="0" applyFont="1">
      <alignment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0" fillId="0" borderId="4" xfId="0" applyBorder="1" applyAlignment="1">
      <alignment horizontal="center" vertical="center"/>
    </xf>
    <xf numFmtId="0" fontId="37" fillId="0" borderId="1" xfId="0" applyFont="1" applyBorder="1" applyAlignment="1">
      <alignment horizontal="center" vertical="center"/>
    </xf>
    <xf numFmtId="0" fontId="38" fillId="0" borderId="1" xfId="0" applyFont="1" applyBorder="1">
      <alignment vertical="center"/>
    </xf>
    <xf numFmtId="0" fontId="35" fillId="2" borderId="1" xfId="0" applyFont="1" applyFill="1" applyBorder="1">
      <alignment vertical="center"/>
    </xf>
    <xf numFmtId="0" fontId="0" fillId="0" borderId="1" xfId="0" applyBorder="1">
      <alignment vertical="center"/>
    </xf>
    <xf numFmtId="0" fontId="20" fillId="0" borderId="1" xfId="0" applyFont="1" applyBorder="1" applyAlignment="1" applyProtection="1">
      <alignment vertical="center" shrinkToFit="1"/>
      <protection hidden="1"/>
    </xf>
    <xf numFmtId="0" fontId="0" fillId="0" borderId="1" xfId="0" applyBorder="1" applyAlignment="1">
      <alignment vertical="center" shrinkToFit="1"/>
    </xf>
    <xf numFmtId="0" fontId="0" fillId="0" borderId="48" xfId="0" applyBorder="1">
      <alignment vertical="center"/>
    </xf>
    <xf numFmtId="0" fontId="0" fillId="0" borderId="51" xfId="0" applyBorder="1">
      <alignment vertical="center"/>
    </xf>
    <xf numFmtId="0" fontId="0" fillId="0" borderId="53" xfId="0" applyBorder="1">
      <alignment vertical="center"/>
    </xf>
    <xf numFmtId="0" fontId="0" fillId="2" borderId="48" xfId="0" applyFill="1" applyBorder="1">
      <alignment vertical="center"/>
    </xf>
    <xf numFmtId="0" fontId="0" fillId="2" borderId="51" xfId="0" applyFill="1" applyBorder="1">
      <alignment vertical="center"/>
    </xf>
    <xf numFmtId="0" fontId="0" fillId="2" borderId="53" xfId="0" applyFill="1" applyBorder="1">
      <alignment vertical="center"/>
    </xf>
    <xf numFmtId="0" fontId="18" fillId="0" borderId="6" xfId="0" applyFont="1" applyBorder="1" applyProtection="1">
      <alignment vertical="center"/>
      <protection hidden="1"/>
    </xf>
    <xf numFmtId="0" fontId="0" fillId="0" borderId="6" xfId="0" applyBorder="1">
      <alignment vertical="center"/>
    </xf>
    <xf numFmtId="0" fontId="7" fillId="0" borderId="5" xfId="0" applyFont="1" applyBorder="1" applyAlignment="1" applyProtection="1">
      <alignment horizontal="center" vertical="center"/>
      <protection hidden="1"/>
    </xf>
    <xf numFmtId="0" fontId="0" fillId="0" borderId="6" xfId="0" applyBorder="1" applyProtection="1">
      <alignment vertical="center"/>
      <protection hidden="1"/>
    </xf>
    <xf numFmtId="0" fontId="0" fillId="0" borderId="7" xfId="0" applyBorder="1" applyProtection="1">
      <alignment vertical="center"/>
      <protection hidden="1"/>
    </xf>
    <xf numFmtId="0" fontId="0" fillId="0" borderId="11" xfId="0" applyBorder="1" applyProtection="1">
      <alignment vertical="center"/>
      <protection hidden="1"/>
    </xf>
    <xf numFmtId="0" fontId="0" fillId="0" borderId="0" xfId="0" applyProtection="1">
      <alignment vertical="center"/>
      <protection hidden="1"/>
    </xf>
    <xf numFmtId="0" fontId="0" fillId="0" borderId="12" xfId="0" applyBorder="1" applyProtection="1">
      <alignment vertical="center"/>
      <protection hidden="1"/>
    </xf>
    <xf numFmtId="0" fontId="0" fillId="0" borderId="8" xfId="0" applyBorder="1" applyProtection="1">
      <alignment vertical="center"/>
      <protection hidden="1"/>
    </xf>
    <xf numFmtId="0" fontId="0" fillId="0" borderId="9" xfId="0" applyBorder="1" applyProtection="1">
      <alignment vertical="center"/>
      <protection hidden="1"/>
    </xf>
    <xf numFmtId="0" fontId="0" fillId="0" borderId="10" xfId="0" applyBorder="1" applyProtection="1">
      <alignment vertical="center"/>
      <protection hidden="1"/>
    </xf>
    <xf numFmtId="0" fontId="3" fillId="0" borderId="29" xfId="0" applyFont="1" applyBorder="1" applyProtection="1">
      <alignment vertical="center"/>
      <protection hidden="1"/>
    </xf>
    <xf numFmtId="0" fontId="0" fillId="0" borderId="30" xfId="0" applyBorder="1" applyProtection="1">
      <alignment vertical="center"/>
      <protection hidden="1"/>
    </xf>
    <xf numFmtId="0" fontId="0" fillId="0" borderId="31" xfId="0" applyBorder="1" applyProtection="1">
      <alignment vertical="center"/>
      <protection hidden="1"/>
    </xf>
    <xf numFmtId="0" fontId="0" fillId="0" borderId="32" xfId="0" applyBorder="1" applyAlignment="1" applyProtection="1">
      <alignment vertical="center" wrapText="1"/>
      <protection hidden="1"/>
    </xf>
    <xf numFmtId="0" fontId="0" fillId="0" borderId="33" xfId="0" applyBorder="1" applyAlignment="1" applyProtection="1">
      <alignment vertical="center" wrapText="1"/>
      <protection hidden="1"/>
    </xf>
    <xf numFmtId="0" fontId="0" fillId="0" borderId="34" xfId="0" applyBorder="1" applyAlignment="1" applyProtection="1">
      <alignment vertical="center" wrapText="1"/>
      <protection hidden="1"/>
    </xf>
    <xf numFmtId="0" fontId="0" fillId="0" borderId="35" xfId="0" applyBorder="1" applyAlignment="1" applyProtection="1">
      <alignment vertical="center" wrapText="1"/>
      <protection hidden="1"/>
    </xf>
    <xf numFmtId="0" fontId="0" fillId="0" borderId="36" xfId="0" applyBorder="1" applyAlignment="1" applyProtection="1">
      <alignment vertical="center" wrapText="1"/>
      <protection hidden="1"/>
    </xf>
    <xf numFmtId="0" fontId="0" fillId="0" borderId="37" xfId="0" applyBorder="1" applyAlignment="1" applyProtection="1">
      <alignment vertical="center" wrapText="1"/>
      <protection hidden="1"/>
    </xf>
    <xf numFmtId="0" fontId="2" fillId="0" borderId="39" xfId="0" applyFont="1" applyBorder="1" applyAlignment="1" applyProtection="1">
      <alignment vertical="center" shrinkToFit="1"/>
      <protection hidden="1"/>
    </xf>
    <xf numFmtId="0" fontId="0" fillId="0" borderId="39" xfId="0" applyBorder="1" applyAlignment="1" applyProtection="1">
      <alignment vertical="center" shrinkToFit="1"/>
      <protection hidden="1"/>
    </xf>
    <xf numFmtId="0" fontId="2" fillId="0" borderId="40" xfId="0" applyFont="1" applyBorder="1" applyAlignment="1" applyProtection="1">
      <alignment vertical="center" shrinkToFit="1"/>
      <protection hidden="1"/>
    </xf>
    <xf numFmtId="0" fontId="0" fillId="0" borderId="40" xfId="0" applyBorder="1" applyAlignment="1" applyProtection="1">
      <alignment vertical="center" shrinkToFit="1"/>
      <protection hidden="1"/>
    </xf>
    <xf numFmtId="0" fontId="3" fillId="0" borderId="20" xfId="0" applyFont="1" applyBorder="1" applyProtection="1">
      <alignment vertical="center"/>
      <protection hidden="1"/>
    </xf>
    <xf numFmtId="0" fontId="0" fillId="0" borderId="21" xfId="0" applyBorder="1" applyProtection="1">
      <alignment vertical="center"/>
      <protection hidden="1"/>
    </xf>
    <xf numFmtId="0" fontId="0" fillId="0" borderId="24" xfId="0" applyBorder="1" applyProtection="1">
      <alignment vertical="center"/>
      <protection hidden="1"/>
    </xf>
    <xf numFmtId="0" fontId="0" fillId="0" borderId="25" xfId="0" applyBorder="1" applyAlignment="1" applyProtection="1">
      <alignment vertical="center" wrapText="1"/>
      <protection hidden="1"/>
    </xf>
    <xf numFmtId="0" fontId="0" fillId="0" borderId="26" xfId="0" applyBorder="1" applyAlignment="1" applyProtection="1">
      <alignment vertical="center" wrapText="1"/>
      <protection hidden="1"/>
    </xf>
    <xf numFmtId="0" fontId="0" fillId="0" borderId="27" xfId="0" applyBorder="1" applyAlignment="1" applyProtection="1">
      <alignment vertical="center" wrapText="1"/>
      <protection hidden="1"/>
    </xf>
    <xf numFmtId="0" fontId="0" fillId="0" borderId="22" xfId="0" applyBorder="1" applyAlignment="1" applyProtection="1">
      <alignment vertical="center" wrapText="1"/>
      <protection hidden="1"/>
    </xf>
    <xf numFmtId="0" fontId="0" fillId="0" borderId="23" xfId="0" applyBorder="1" applyAlignment="1" applyProtection="1">
      <alignment vertical="center" wrapText="1"/>
      <protection hidden="1"/>
    </xf>
    <xf numFmtId="0" fontId="0" fillId="0" borderId="28" xfId="0" applyBorder="1" applyAlignment="1" applyProtection="1">
      <alignment vertical="center" wrapText="1"/>
      <protection hidden="1"/>
    </xf>
    <xf numFmtId="0" fontId="7"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5" fillId="0" borderId="5" xfId="0" applyFont="1" applyBorder="1" applyAlignment="1" applyProtection="1">
      <alignment vertical="center" shrinkToFit="1"/>
      <protection hidden="1"/>
    </xf>
    <xf numFmtId="0" fontId="6" fillId="0" borderId="6" xfId="0" applyFont="1" applyBorder="1" applyAlignment="1" applyProtection="1">
      <alignment vertical="center" shrinkToFit="1"/>
      <protection hidden="1"/>
    </xf>
    <xf numFmtId="0" fontId="6" fillId="0" borderId="7" xfId="0" applyFont="1" applyBorder="1" applyAlignment="1" applyProtection="1">
      <alignment vertical="center" shrinkToFit="1"/>
      <protection hidden="1"/>
    </xf>
    <xf numFmtId="0" fontId="6" fillId="0" borderId="8" xfId="0" applyFont="1" applyBorder="1" applyAlignment="1" applyProtection="1">
      <alignment vertical="center" shrinkToFit="1"/>
      <protection hidden="1"/>
    </xf>
    <xf numFmtId="0" fontId="6" fillId="0" borderId="9" xfId="0" applyFont="1" applyBorder="1" applyAlignment="1" applyProtection="1">
      <alignment vertical="center" shrinkToFit="1"/>
      <protection hidden="1"/>
    </xf>
    <xf numFmtId="0" fontId="6" fillId="0" borderId="10" xfId="0" applyFont="1" applyBorder="1" applyAlignment="1" applyProtection="1">
      <alignment vertical="center" shrinkToFit="1"/>
      <protection hidden="1"/>
    </xf>
    <xf numFmtId="0" fontId="2" fillId="0" borderId="38" xfId="0" applyFont="1" applyBorder="1" applyAlignment="1" applyProtection="1">
      <alignment vertical="center" shrinkToFit="1"/>
      <protection hidden="1"/>
    </xf>
    <xf numFmtId="0" fontId="0" fillId="0" borderId="38" xfId="0" applyBorder="1" applyAlignment="1" applyProtection="1">
      <alignment vertical="center" shrinkToFit="1"/>
      <protection hidden="1"/>
    </xf>
    <xf numFmtId="0" fontId="4" fillId="0" borderId="2" xfId="0" applyFont="1" applyBorder="1" applyProtection="1">
      <alignment vertical="center"/>
      <protection hidden="1"/>
    </xf>
    <xf numFmtId="0" fontId="4" fillId="0" borderId="3" xfId="0" applyFont="1" applyBorder="1" applyProtection="1">
      <alignment vertical="center"/>
      <protection hidden="1"/>
    </xf>
    <xf numFmtId="0" fontId="4" fillId="0" borderId="6" xfId="0" applyFont="1" applyBorder="1" applyProtection="1">
      <alignment vertical="center"/>
      <protection hidden="1"/>
    </xf>
    <xf numFmtId="0" fontId="2" fillId="0" borderId="1" xfId="0" applyFont="1" applyBorder="1" applyAlignment="1" applyProtection="1">
      <alignment vertical="center" shrinkToFit="1"/>
      <protection hidden="1"/>
    </xf>
    <xf numFmtId="0" fontId="0" fillId="0" borderId="1" xfId="0" applyBorder="1" applyAlignment="1" applyProtection="1">
      <alignment vertical="center" shrinkToFit="1"/>
      <protection hidden="1"/>
    </xf>
    <xf numFmtId="0" fontId="5" fillId="0" borderId="44" xfId="0" applyFont="1" applyBorder="1" applyProtection="1">
      <alignment vertical="center"/>
      <protection hidden="1"/>
    </xf>
    <xf numFmtId="0" fontId="5" fillId="0" borderId="45" xfId="0" applyFont="1" applyBorder="1" applyProtection="1">
      <alignment vertical="center"/>
      <protection hidden="1"/>
    </xf>
    <xf numFmtId="0" fontId="5" fillId="0" borderId="46" xfId="0" applyFont="1" applyBorder="1" applyProtection="1">
      <alignment vertical="center"/>
      <protection hidden="1"/>
    </xf>
    <xf numFmtId="0" fontId="2" fillId="0" borderId="5" xfId="0" applyFont="1" applyBorder="1" applyAlignment="1" applyProtection="1">
      <alignment horizontal="right" vertical="center"/>
      <protection hidden="1"/>
    </xf>
    <xf numFmtId="0" fontId="0" fillId="0" borderId="6" xfId="0" applyBorder="1" applyAlignment="1" applyProtection="1">
      <alignment horizontal="right" vertical="center"/>
      <protection hidden="1"/>
    </xf>
    <xf numFmtId="0" fontId="0" fillId="0" borderId="8" xfId="0" applyBorder="1" applyAlignment="1" applyProtection="1">
      <alignment horizontal="right" vertical="center"/>
      <protection hidden="1"/>
    </xf>
    <xf numFmtId="0" fontId="0" fillId="0" borderId="9" xfId="0" applyBorder="1" applyAlignment="1" applyProtection="1">
      <alignment horizontal="right" vertical="center"/>
      <protection hidden="1"/>
    </xf>
    <xf numFmtId="0" fontId="0" fillId="0" borderId="6" xfId="0" applyBorder="1" applyAlignment="1" applyProtection="1">
      <alignment horizontal="left" vertical="center"/>
      <protection hidden="1"/>
    </xf>
    <xf numFmtId="0" fontId="0" fillId="0" borderId="7"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0" fillId="0" borderId="10" xfId="0" applyBorder="1" applyAlignment="1" applyProtection="1">
      <alignment horizontal="left" vertical="center"/>
      <protection hidden="1"/>
    </xf>
    <xf numFmtId="0" fontId="20" fillId="0" borderId="25" xfId="0" applyFont="1" applyBorder="1" applyAlignment="1" applyProtection="1">
      <alignment horizontal="center" vertical="center"/>
      <protection hidden="1"/>
    </xf>
    <xf numFmtId="0" fontId="20" fillId="0" borderId="26" xfId="0" applyFont="1" applyBorder="1" applyProtection="1">
      <alignment vertical="center"/>
      <protection hidden="1"/>
    </xf>
    <xf numFmtId="0" fontId="20" fillId="0" borderId="22" xfId="0" applyFont="1" applyBorder="1" applyProtection="1">
      <alignment vertical="center"/>
      <protection hidden="1"/>
    </xf>
    <xf numFmtId="0" fontId="20" fillId="0" borderId="23" xfId="0" applyFont="1" applyBorder="1" applyProtection="1">
      <alignment vertical="center"/>
      <protection hidden="1"/>
    </xf>
    <xf numFmtId="0" fontId="0" fillId="0" borderId="26" xfId="0" applyBorder="1" applyProtection="1">
      <alignment vertical="center"/>
      <protection hidden="1"/>
    </xf>
    <xf numFmtId="0" fontId="0" fillId="0" borderId="27" xfId="0" applyBorder="1" applyProtection="1">
      <alignment vertical="center"/>
      <protection hidden="1"/>
    </xf>
    <xf numFmtId="0" fontId="0" fillId="0" borderId="23" xfId="0" applyBorder="1" applyProtection="1">
      <alignment vertical="center"/>
      <protection hidden="1"/>
    </xf>
    <xf numFmtId="0" fontId="0" fillId="0" borderId="28" xfId="0" applyBorder="1" applyProtection="1">
      <alignment vertical="center"/>
      <protection hidden="1"/>
    </xf>
    <xf numFmtId="0" fontId="16" fillId="0" borderId="14" xfId="0" applyFont="1" applyBorder="1" applyAlignment="1" applyProtection="1">
      <alignment vertical="center" textRotation="255"/>
      <protection hidden="1"/>
    </xf>
    <xf numFmtId="0" fontId="16" fillId="0" borderId="15" xfId="0" applyFont="1" applyBorder="1" applyProtection="1">
      <alignment vertical="center"/>
      <protection hidden="1"/>
    </xf>
    <xf numFmtId="0" fontId="16" fillId="0" borderId="16" xfId="0" applyFont="1" applyBorder="1" applyProtection="1">
      <alignment vertical="center"/>
      <protection hidden="1"/>
    </xf>
    <xf numFmtId="0" fontId="16" fillId="0" borderId="17" xfId="0" applyFont="1" applyBorder="1" applyProtection="1">
      <alignment vertical="center"/>
      <protection hidden="1"/>
    </xf>
    <xf numFmtId="0" fontId="16" fillId="0" borderId="18" xfId="0" applyFont="1" applyBorder="1" applyProtection="1">
      <alignment vertical="center"/>
      <protection hidden="1"/>
    </xf>
    <xf numFmtId="0" fontId="16" fillId="0" borderId="19" xfId="0" applyFont="1" applyBorder="1" applyProtection="1">
      <alignment vertical="center"/>
      <protection hidden="1"/>
    </xf>
    <xf numFmtId="0" fontId="16" fillId="0" borderId="14" xfId="0" applyFont="1" applyBorder="1" applyProtection="1">
      <alignment vertical="center"/>
      <protection hidden="1"/>
    </xf>
    <xf numFmtId="0" fontId="16" fillId="0" borderId="1" xfId="0" applyFont="1" applyBorder="1" applyAlignment="1" applyProtection="1">
      <alignment vertical="center" wrapText="1"/>
      <protection hidden="1"/>
    </xf>
    <xf numFmtId="0" fontId="16" fillId="0" borderId="1" xfId="0" applyFont="1" applyBorder="1" applyProtection="1">
      <alignment vertical="center"/>
      <protection hidden="1"/>
    </xf>
    <xf numFmtId="0" fontId="4" fillId="0" borderId="1" xfId="0" applyFont="1" applyBorder="1" applyProtection="1">
      <alignment vertical="center"/>
      <protection hidden="1"/>
    </xf>
    <xf numFmtId="0" fontId="4" fillId="0" borderId="1" xfId="0" applyFont="1" applyBorder="1" applyAlignment="1" applyProtection="1">
      <alignment vertical="center" wrapText="1"/>
      <protection hidden="1"/>
    </xf>
    <xf numFmtId="0" fontId="16" fillId="0" borderId="5" xfId="0" applyFont="1" applyBorder="1" applyAlignment="1" applyProtection="1">
      <alignment horizontal="center" vertical="center" wrapText="1"/>
      <protection hidden="1"/>
    </xf>
    <xf numFmtId="0" fontId="16" fillId="0" borderId="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16" fillId="0" borderId="5" xfId="0" applyFont="1" applyBorder="1" applyAlignment="1" applyProtection="1">
      <alignment vertical="center" textRotation="255"/>
      <protection hidden="1"/>
    </xf>
    <xf numFmtId="0" fontId="16" fillId="0" borderId="6" xfId="0" applyFont="1" applyBorder="1" applyAlignment="1" applyProtection="1">
      <alignment vertical="center" textRotation="255"/>
      <protection hidden="1"/>
    </xf>
    <xf numFmtId="0" fontId="16" fillId="0" borderId="7" xfId="0" applyFont="1" applyBorder="1" applyAlignment="1" applyProtection="1">
      <alignment vertical="center" textRotation="255"/>
      <protection hidden="1"/>
    </xf>
    <xf numFmtId="0" fontId="16" fillId="0" borderId="8" xfId="0" applyFont="1" applyBorder="1" applyAlignment="1" applyProtection="1">
      <alignment vertical="center" textRotation="255"/>
      <protection hidden="1"/>
    </xf>
    <xf numFmtId="0" fontId="16" fillId="0" borderId="9" xfId="0" applyFont="1" applyBorder="1" applyAlignment="1" applyProtection="1">
      <alignment vertical="center" textRotation="255"/>
      <protection hidden="1"/>
    </xf>
    <xf numFmtId="0" fontId="16" fillId="0" borderId="10" xfId="0" applyFont="1" applyBorder="1" applyAlignment="1" applyProtection="1">
      <alignment vertical="center" textRotation="255"/>
      <protection hidden="1"/>
    </xf>
    <xf numFmtId="0" fontId="16" fillId="0" borderId="5" xfId="0" applyFont="1" applyBorder="1" applyProtection="1">
      <alignment vertical="center"/>
      <protection hidden="1"/>
    </xf>
    <xf numFmtId="0" fontId="16" fillId="0" borderId="6" xfId="0" applyFont="1" applyBorder="1" applyProtection="1">
      <alignment vertical="center"/>
      <protection hidden="1"/>
    </xf>
    <xf numFmtId="0" fontId="16" fillId="0" borderId="7" xfId="0" applyFont="1" applyBorder="1" applyProtection="1">
      <alignment vertical="center"/>
      <protection hidden="1"/>
    </xf>
    <xf numFmtId="0" fontId="16" fillId="0" borderId="8" xfId="0" applyFont="1" applyBorder="1" applyProtection="1">
      <alignment vertical="center"/>
      <protection hidden="1"/>
    </xf>
    <xf numFmtId="0" fontId="16" fillId="0" borderId="9" xfId="0" applyFont="1" applyBorder="1" applyProtection="1">
      <alignment vertical="center"/>
      <protection hidden="1"/>
    </xf>
    <xf numFmtId="0" fontId="16" fillId="0" borderId="10" xfId="0" applyFont="1" applyBorder="1" applyProtection="1">
      <alignment vertical="center"/>
      <protection hidden="1"/>
    </xf>
    <xf numFmtId="178" fontId="19" fillId="0" borderId="11" xfId="0" applyNumberFormat="1" applyFont="1" applyBorder="1" applyProtection="1">
      <alignment vertical="center"/>
      <protection hidden="1"/>
    </xf>
    <xf numFmtId="178" fontId="19" fillId="0" borderId="0" xfId="0" applyNumberFormat="1" applyFont="1" applyProtection="1">
      <alignment vertical="center"/>
      <protection hidden="1"/>
    </xf>
    <xf numFmtId="178" fontId="0" fillId="0" borderId="11" xfId="0" applyNumberFormat="1" applyBorder="1" applyProtection="1">
      <alignment vertical="center"/>
      <protection hidden="1"/>
    </xf>
    <xf numFmtId="178" fontId="0" fillId="0" borderId="0" xfId="0" applyNumberFormat="1" applyProtection="1">
      <alignment vertical="center"/>
      <protection hidden="1"/>
    </xf>
    <xf numFmtId="0" fontId="5" fillId="0" borderId="8" xfId="0" applyFont="1" applyBorder="1" applyProtection="1">
      <alignment vertical="center"/>
      <protection hidden="1"/>
    </xf>
    <xf numFmtId="0" fontId="6" fillId="0" borderId="9" xfId="0" applyFont="1" applyBorder="1" applyProtection="1">
      <alignment vertical="center"/>
      <protection hidden="1"/>
    </xf>
    <xf numFmtId="0" fontId="15" fillId="0" borderId="1" xfId="0" applyFont="1" applyBorder="1" applyAlignment="1" applyProtection="1">
      <alignment vertical="center" textRotation="255"/>
      <protection hidden="1"/>
    </xf>
    <xf numFmtId="0" fontId="6" fillId="0" borderId="1" xfId="0" applyFont="1" applyBorder="1" applyAlignment="1" applyProtection="1">
      <alignment vertical="center" textRotation="255"/>
      <protection hidden="1"/>
    </xf>
    <xf numFmtId="0" fontId="16" fillId="0" borderId="2" xfId="0" applyFont="1" applyBorder="1" applyAlignment="1" applyProtection="1">
      <alignment horizontal="center" vertical="center"/>
      <protection hidden="1"/>
    </xf>
    <xf numFmtId="0" fontId="16" fillId="0" borderId="3" xfId="0" applyFont="1" applyBorder="1" applyProtection="1">
      <alignment vertical="center"/>
      <protection hidden="1"/>
    </xf>
    <xf numFmtId="0" fontId="4" fillId="0" borderId="4" xfId="0" applyFont="1" applyBorder="1" applyProtection="1">
      <alignment vertical="center"/>
      <protection hidden="1"/>
    </xf>
    <xf numFmtId="0" fontId="16" fillId="0" borderId="2" xfId="0" applyFont="1" applyBorder="1" applyAlignment="1" applyProtection="1">
      <alignment horizontal="distributed" vertical="center"/>
      <protection hidden="1"/>
    </xf>
    <xf numFmtId="0" fontId="16" fillId="0" borderId="3" xfId="0" applyFont="1" applyBorder="1" applyAlignment="1" applyProtection="1">
      <alignment horizontal="distributed" vertical="center"/>
      <protection hidden="1"/>
    </xf>
    <xf numFmtId="0" fontId="16" fillId="0" borderId="4" xfId="0" applyFont="1" applyBorder="1" applyAlignment="1" applyProtection="1">
      <alignment horizontal="distributed" vertical="center"/>
      <protection hidden="1"/>
    </xf>
    <xf numFmtId="0" fontId="16" fillId="0" borderId="4" xfId="0" applyFont="1" applyBorder="1" applyProtection="1">
      <alignment vertical="center"/>
      <protection hidden="1"/>
    </xf>
    <xf numFmtId="0" fontId="16" fillId="0" borderId="5" xfId="0" applyFont="1" applyBorder="1" applyAlignment="1" applyProtection="1">
      <alignment horizontal="center" vertical="center"/>
      <protection hidden="1"/>
    </xf>
    <xf numFmtId="0" fontId="0" fillId="0" borderId="0" xfId="0">
      <alignment vertical="center"/>
    </xf>
    <xf numFmtId="0" fontId="0" fillId="0" borderId="0" xfId="0" applyAlignment="1" applyProtection="1">
      <alignment vertical="center" shrinkToFit="1"/>
      <protection hidden="1"/>
    </xf>
    <xf numFmtId="0" fontId="0" fillId="0" borderId="0" xfId="0" applyAlignment="1">
      <alignment vertical="center" shrinkToFit="1"/>
    </xf>
    <xf numFmtId="0" fontId="0" fillId="0" borderId="9" xfId="0" applyBorder="1" applyAlignment="1">
      <alignment vertical="center" shrinkToFit="1"/>
    </xf>
    <xf numFmtId="0" fontId="0" fillId="0" borderId="12" xfId="0" applyBorder="1" applyAlignment="1">
      <alignment vertical="center" shrinkToFit="1"/>
    </xf>
    <xf numFmtId="0" fontId="0" fillId="0" borderId="10" xfId="0" applyBorder="1" applyAlignment="1">
      <alignment vertical="center" shrinkToFit="1"/>
    </xf>
    <xf numFmtId="0" fontId="23" fillId="0" borderId="1" xfId="0" applyFont="1" applyBorder="1" applyAlignment="1" applyProtection="1">
      <alignment vertical="center" shrinkToFit="1"/>
      <protection hidden="1"/>
    </xf>
    <xf numFmtId="0" fontId="25" fillId="0" borderId="5" xfId="0" applyFont="1" applyBorder="1" applyAlignment="1" applyProtection="1">
      <alignment horizontal="center" vertical="center" shrinkToFit="1"/>
      <protection hidden="1"/>
    </xf>
    <xf numFmtId="0" fontId="25" fillId="0" borderId="6" xfId="0" applyFont="1" applyBorder="1" applyAlignment="1" applyProtection="1">
      <alignment horizontal="center" vertical="center" shrinkToFit="1"/>
      <protection hidden="1"/>
    </xf>
    <xf numFmtId="0" fontId="25" fillId="0" borderId="7" xfId="0" applyFont="1" applyBorder="1" applyAlignment="1" applyProtection="1">
      <alignment horizontal="center" vertical="center" shrinkToFit="1"/>
      <protection hidden="1"/>
    </xf>
    <xf numFmtId="0" fontId="25" fillId="0" borderId="11" xfId="0" applyFont="1" applyBorder="1" applyAlignment="1" applyProtection="1">
      <alignment horizontal="center" vertical="center" shrinkToFit="1"/>
      <protection hidden="1"/>
    </xf>
    <xf numFmtId="0" fontId="25" fillId="0" borderId="0" xfId="0" applyFont="1" applyAlignment="1" applyProtection="1">
      <alignment horizontal="center" vertical="center" shrinkToFit="1"/>
      <protection hidden="1"/>
    </xf>
    <xf numFmtId="0" fontId="25" fillId="0" borderId="12" xfId="0" applyFont="1" applyBorder="1" applyAlignment="1" applyProtection="1">
      <alignment horizontal="center" vertical="center" shrinkToFit="1"/>
      <protection hidden="1"/>
    </xf>
    <xf numFmtId="0" fontId="7" fillId="0" borderId="5" xfId="0" applyFont="1" applyBorder="1" applyAlignment="1" applyProtection="1">
      <alignment vertical="center" wrapText="1"/>
      <protection hidden="1"/>
    </xf>
    <xf numFmtId="0" fontId="8" fillId="0" borderId="6" xfId="0" applyFont="1" applyBorder="1" applyProtection="1">
      <alignment vertical="center"/>
      <protection hidden="1"/>
    </xf>
    <xf numFmtId="0" fontId="8" fillId="0" borderId="7" xfId="0" applyFont="1" applyBorder="1" applyProtection="1">
      <alignment vertical="center"/>
      <protection hidden="1"/>
    </xf>
    <xf numFmtId="0" fontId="8" fillId="0" borderId="11" xfId="0" applyFont="1" applyBorder="1" applyProtection="1">
      <alignment vertical="center"/>
      <protection hidden="1"/>
    </xf>
    <xf numFmtId="0" fontId="8" fillId="0" borderId="0" xfId="0" applyFont="1" applyProtection="1">
      <alignment vertical="center"/>
      <protection hidden="1"/>
    </xf>
    <xf numFmtId="0" fontId="8" fillId="0" borderId="12" xfId="0" applyFont="1" applyBorder="1" applyProtection="1">
      <alignment vertical="center"/>
      <protection hidden="1"/>
    </xf>
    <xf numFmtId="0" fontId="5" fillId="0" borderId="2" xfId="0" applyFont="1" applyBorder="1" applyProtection="1">
      <alignment vertical="center"/>
      <protection hidden="1"/>
    </xf>
    <xf numFmtId="0" fontId="6" fillId="0" borderId="3" xfId="0" applyFont="1" applyBorder="1" applyProtection="1">
      <alignment vertical="center"/>
      <protection hidden="1"/>
    </xf>
    <xf numFmtId="0" fontId="6" fillId="0" borderId="4" xfId="0" applyFont="1" applyBorder="1" applyProtection="1">
      <alignment vertical="center"/>
      <protection hidden="1"/>
    </xf>
    <xf numFmtId="0" fontId="20" fillId="0" borderId="38" xfId="0" applyFont="1" applyBorder="1" applyAlignment="1" applyProtection="1">
      <alignment horizontal="center" vertical="center" shrinkToFit="1"/>
      <protection hidden="1"/>
    </xf>
    <xf numFmtId="0" fontId="20" fillId="0" borderId="40" xfId="0" applyFont="1" applyBorder="1" applyAlignment="1" applyProtection="1">
      <alignment horizontal="center" vertical="center" shrinkToFit="1"/>
      <protection hidden="1"/>
    </xf>
    <xf numFmtId="0" fontId="20" fillId="0" borderId="39" xfId="0" applyFont="1" applyBorder="1" applyAlignment="1" applyProtection="1">
      <alignment horizontal="center" vertical="center" shrinkToFit="1"/>
      <protection hidden="1"/>
    </xf>
    <xf numFmtId="0" fontId="2" fillId="0" borderId="11" xfId="0" applyFont="1" applyBorder="1" applyAlignment="1" applyProtection="1">
      <alignment vertical="center" textRotation="255"/>
      <protection hidden="1"/>
    </xf>
    <xf numFmtId="0" fontId="2" fillId="0" borderId="12" xfId="0" applyFont="1" applyBorder="1" applyAlignment="1" applyProtection="1">
      <alignment vertical="center" textRotation="255"/>
      <protection hidden="1"/>
    </xf>
    <xf numFmtId="0" fontId="2" fillId="0" borderId="8" xfId="0" applyFont="1" applyBorder="1" applyAlignment="1" applyProtection="1">
      <alignment vertical="center" textRotation="255"/>
      <protection hidden="1"/>
    </xf>
    <xf numFmtId="0" fontId="2" fillId="0" borderId="10" xfId="0" applyFont="1" applyBorder="1" applyAlignment="1" applyProtection="1">
      <alignment vertical="center" textRotation="255"/>
      <protection hidden="1"/>
    </xf>
    <xf numFmtId="0" fontId="3" fillId="0" borderId="47" xfId="0" applyFont="1"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24" fillId="0" borderId="1" xfId="0" applyFont="1" applyBorder="1" applyAlignment="1" applyProtection="1">
      <alignment horizontal="center" vertical="center"/>
      <protection hidden="1"/>
    </xf>
    <xf numFmtId="0" fontId="5" fillId="0" borderId="1" xfId="0" applyFont="1" applyBorder="1" applyProtection="1">
      <alignment vertical="center"/>
      <protection hidden="1"/>
    </xf>
    <xf numFmtId="0" fontId="6" fillId="0" borderId="1" xfId="0" applyFont="1" applyBorder="1" applyProtection="1">
      <alignment vertical="center"/>
      <protection hidden="1"/>
    </xf>
    <xf numFmtId="0" fontId="20" fillId="0" borderId="1" xfId="0" applyFont="1" applyBorder="1" applyProtection="1">
      <alignment vertical="center"/>
      <protection hidden="1"/>
    </xf>
    <xf numFmtId="0" fontId="20" fillId="0" borderId="47" xfId="0" applyFont="1" applyBorder="1" applyProtection="1">
      <alignment vertical="center"/>
      <protection hidden="1"/>
    </xf>
    <xf numFmtId="0" fontId="2" fillId="0" borderId="1" xfId="0" applyFont="1" applyBorder="1" applyProtection="1">
      <alignment vertical="center"/>
      <protection hidden="1"/>
    </xf>
    <xf numFmtId="0" fontId="0" fillId="0" borderId="1" xfId="0" applyBorder="1" applyProtection="1">
      <alignment vertical="center"/>
      <protection hidden="1"/>
    </xf>
    <xf numFmtId="0" fontId="20" fillId="0" borderId="6" xfId="0" applyFont="1" applyBorder="1" applyAlignment="1" applyProtection="1">
      <alignment vertical="center" shrinkToFit="1"/>
      <protection hidden="1"/>
    </xf>
    <xf numFmtId="177" fontId="20" fillId="0" borderId="8" xfId="0" applyNumberFormat="1" applyFont="1" applyBorder="1" applyAlignment="1" applyProtection="1">
      <alignment horizontal="center" vertical="center" shrinkToFit="1"/>
      <protection hidden="1"/>
    </xf>
    <xf numFmtId="177" fontId="20" fillId="0" borderId="9" xfId="0" applyNumberFormat="1" applyFont="1" applyBorder="1" applyAlignment="1" applyProtection="1">
      <alignment horizontal="center" vertical="center" shrinkToFit="1"/>
      <protection hidden="1"/>
    </xf>
    <xf numFmtId="177" fontId="20" fillId="0" borderId="10" xfId="0" applyNumberFormat="1" applyFont="1" applyBorder="1" applyAlignment="1" applyProtection="1">
      <alignment horizontal="center" vertical="center" shrinkToFit="1"/>
      <protection hidden="1"/>
    </xf>
    <xf numFmtId="0" fontId="20" fillId="0" borderId="11" xfId="0" applyFont="1" applyBorder="1" applyAlignment="1" applyProtection="1">
      <alignment vertical="center" shrinkToFit="1"/>
      <protection hidden="1"/>
    </xf>
    <xf numFmtId="0" fontId="20" fillId="0" borderId="0" xfId="0" applyFont="1" applyAlignment="1" applyProtection="1">
      <alignment vertical="center" shrinkToFit="1"/>
      <protection hidden="1"/>
    </xf>
    <xf numFmtId="0" fontId="20" fillId="0" borderId="12" xfId="0" applyFont="1" applyBorder="1" applyAlignment="1" applyProtection="1">
      <alignment vertical="center" shrinkToFit="1"/>
      <protection hidden="1"/>
    </xf>
    <xf numFmtId="0" fontId="20" fillId="0" borderId="8" xfId="0" applyFont="1" applyBorder="1" applyAlignment="1" applyProtection="1">
      <alignment vertical="center" shrinkToFit="1"/>
      <protection hidden="1"/>
    </xf>
    <xf numFmtId="0" fontId="20" fillId="0" borderId="9" xfId="0" applyFont="1" applyBorder="1" applyAlignment="1" applyProtection="1">
      <alignment vertical="center" shrinkToFit="1"/>
      <protection hidden="1"/>
    </xf>
    <xf numFmtId="0" fontId="20" fillId="0" borderId="10" xfId="0" applyFont="1" applyBorder="1" applyAlignment="1" applyProtection="1">
      <alignment vertical="center" shrinkToFit="1"/>
      <protection hidden="1"/>
    </xf>
    <xf numFmtId="0" fontId="23" fillId="0" borderId="2" xfId="0" applyFont="1" applyBorder="1" applyAlignment="1" applyProtection="1">
      <alignment vertical="center" shrinkToFit="1"/>
      <protection hidden="1"/>
    </xf>
    <xf numFmtId="0" fontId="23" fillId="0" borderId="13" xfId="0" applyFont="1" applyBorder="1" applyAlignment="1" applyProtection="1">
      <alignment vertical="center" shrinkToFit="1"/>
      <protection hidden="1"/>
    </xf>
    <xf numFmtId="0" fontId="23" fillId="0" borderId="5" xfId="0" applyFont="1" applyBorder="1" applyAlignment="1" applyProtection="1">
      <alignment vertical="center" shrinkToFit="1"/>
      <protection hidden="1"/>
    </xf>
    <xf numFmtId="0" fontId="0" fillId="0" borderId="4" xfId="0" applyBorder="1" applyAlignment="1" applyProtection="1">
      <alignment vertical="center" textRotation="255"/>
      <protection hidden="1"/>
    </xf>
    <xf numFmtId="0" fontId="0" fillId="0" borderId="1" xfId="0" applyBorder="1" applyAlignment="1" applyProtection="1">
      <alignment vertical="center" textRotation="255"/>
      <protection hidden="1"/>
    </xf>
    <xf numFmtId="0" fontId="0" fillId="0" borderId="7" xfId="0" applyBorder="1" applyAlignment="1" applyProtection="1">
      <alignment vertical="center" textRotation="255"/>
      <protection hidden="1"/>
    </xf>
    <xf numFmtId="0" fontId="0" fillId="0" borderId="13" xfId="0" applyBorder="1" applyAlignment="1" applyProtection="1">
      <alignment vertical="center" textRotation="255"/>
      <protection hidden="1"/>
    </xf>
    <xf numFmtId="0" fontId="23" fillId="0" borderId="1" xfId="0" applyFont="1" applyBorder="1" applyAlignment="1" applyProtection="1">
      <alignment vertical="center" wrapText="1"/>
      <protection hidden="1"/>
    </xf>
    <xf numFmtId="0" fontId="23" fillId="0" borderId="47" xfId="0" applyFont="1" applyBorder="1" applyAlignment="1" applyProtection="1">
      <alignment vertical="center" wrapText="1"/>
      <protection hidden="1"/>
    </xf>
    <xf numFmtId="0" fontId="23" fillId="0" borderId="13" xfId="0" applyFont="1" applyBorder="1" applyAlignment="1" applyProtection="1">
      <alignment vertical="center" wrapText="1"/>
      <protection hidden="1"/>
    </xf>
    <xf numFmtId="0" fontId="3" fillId="0" borderId="5" xfId="0" applyFont="1" applyBorder="1" applyProtection="1">
      <alignment vertical="center"/>
      <protection hidden="1"/>
    </xf>
    <xf numFmtId="0" fontId="3" fillId="0" borderId="6" xfId="0" applyFont="1" applyBorder="1" applyProtection="1">
      <alignment vertical="center"/>
      <protection hidden="1"/>
    </xf>
    <xf numFmtId="0" fontId="3" fillId="0" borderId="7" xfId="0" applyFont="1" applyBorder="1" applyProtection="1">
      <alignment vertical="center"/>
      <protection hidden="1"/>
    </xf>
    <xf numFmtId="0" fontId="3" fillId="0" borderId="8" xfId="0" applyFont="1" applyBorder="1" applyProtection="1">
      <alignment vertical="center"/>
      <protection hidden="1"/>
    </xf>
    <xf numFmtId="0" fontId="3" fillId="0" borderId="9" xfId="0" applyFont="1" applyBorder="1" applyProtection="1">
      <alignment vertical="center"/>
      <protection hidden="1"/>
    </xf>
    <xf numFmtId="0" fontId="3" fillId="0" borderId="10" xfId="0" applyFont="1" applyBorder="1" applyProtection="1">
      <alignment vertical="center"/>
      <protection hidden="1"/>
    </xf>
    <xf numFmtId="0" fontId="5" fillId="0" borderId="5" xfId="0" applyFont="1" applyBorder="1" applyProtection="1">
      <alignment vertical="center"/>
      <protection hidden="1"/>
    </xf>
    <xf numFmtId="0" fontId="5" fillId="0" borderId="6" xfId="0" applyFont="1" applyBorder="1" applyProtection="1">
      <alignment vertical="center"/>
      <protection hidden="1"/>
    </xf>
    <xf numFmtId="0" fontId="5" fillId="0" borderId="7" xfId="0" applyFont="1" applyBorder="1" applyProtection="1">
      <alignment vertical="center"/>
      <protection hidden="1"/>
    </xf>
    <xf numFmtId="0" fontId="20" fillId="0" borderId="5" xfId="0" applyFont="1" applyBorder="1" applyProtection="1">
      <alignment vertical="center"/>
      <protection hidden="1"/>
    </xf>
    <xf numFmtId="0" fontId="20" fillId="0" borderId="6" xfId="0" applyFont="1" applyBorder="1" applyProtection="1">
      <alignment vertical="center"/>
      <protection hidden="1"/>
    </xf>
    <xf numFmtId="0" fontId="20" fillId="0" borderId="8" xfId="0" applyFont="1" applyBorder="1" applyProtection="1">
      <alignment vertical="center"/>
      <protection hidden="1"/>
    </xf>
    <xf numFmtId="0" fontId="20" fillId="0" borderId="9" xfId="0" applyFont="1" applyBorder="1" applyProtection="1">
      <alignment vertical="center"/>
      <protection hidden="1"/>
    </xf>
    <xf numFmtId="0" fontId="0" fillId="0" borderId="3" xfId="0" applyBorder="1" applyAlignment="1" applyProtection="1">
      <alignment horizontal="right" vertical="center"/>
      <protection hidden="1"/>
    </xf>
    <xf numFmtId="0" fontId="17" fillId="0" borderId="6" xfId="0" applyFont="1" applyBorder="1" applyAlignment="1" applyProtection="1">
      <alignment vertical="center" wrapText="1" shrinkToFit="1"/>
      <protection hidden="1"/>
    </xf>
    <xf numFmtId="0" fontId="18" fillId="0" borderId="9" xfId="0" applyFont="1" applyBorder="1" applyProtection="1">
      <alignment vertical="center"/>
      <protection hidden="1"/>
    </xf>
    <xf numFmtId="0" fontId="2" fillId="0" borderId="4" xfId="0" applyFont="1" applyBorder="1" applyAlignment="1" applyProtection="1">
      <alignment horizontal="left" vertical="center"/>
      <protection hidden="1"/>
    </xf>
    <xf numFmtId="0" fontId="0" fillId="0" borderId="4" xfId="0" applyBorder="1" applyAlignment="1" applyProtection="1">
      <alignment horizontal="left" vertical="center"/>
      <protection hidden="1"/>
    </xf>
    <xf numFmtId="178" fontId="22" fillId="0" borderId="11" xfId="0" applyNumberFormat="1" applyFont="1" applyBorder="1" applyAlignment="1" applyProtection="1">
      <alignment horizontal="right" vertical="center" shrinkToFit="1"/>
      <protection hidden="1"/>
    </xf>
    <xf numFmtId="178" fontId="22" fillId="0" borderId="0" xfId="0" applyNumberFormat="1" applyFont="1" applyAlignment="1" applyProtection="1">
      <alignment vertical="center" shrinkToFit="1"/>
      <protection hidden="1"/>
    </xf>
    <xf numFmtId="178" fontId="22" fillId="0" borderId="12" xfId="0" applyNumberFormat="1" applyFont="1" applyBorder="1" applyAlignment="1" applyProtection="1">
      <alignment vertical="center" shrinkToFit="1"/>
      <protection hidden="1"/>
    </xf>
    <xf numFmtId="178" fontId="22" fillId="0" borderId="8" xfId="0" applyNumberFormat="1" applyFont="1" applyBorder="1" applyAlignment="1" applyProtection="1">
      <alignment vertical="center" shrinkToFit="1"/>
      <protection hidden="1"/>
    </xf>
    <xf numFmtId="178" fontId="22" fillId="0" borderId="9" xfId="0" applyNumberFormat="1" applyFont="1" applyBorder="1" applyAlignment="1" applyProtection="1">
      <alignment vertical="center" shrinkToFit="1"/>
      <protection hidden="1"/>
    </xf>
    <xf numFmtId="178" fontId="22" fillId="0" borderId="10" xfId="0" applyNumberFormat="1" applyFont="1" applyBorder="1" applyAlignment="1" applyProtection="1">
      <alignment vertical="center" shrinkToFit="1"/>
      <protection hidden="1"/>
    </xf>
    <xf numFmtId="0" fontId="29" fillId="0" borderId="8" xfId="0" applyFont="1" applyBorder="1" applyAlignment="1" applyProtection="1">
      <alignment horizontal="center"/>
      <protection hidden="1"/>
    </xf>
    <xf numFmtId="0" fontId="29" fillId="0" borderId="10" xfId="0" applyFont="1" applyBorder="1" applyAlignment="1" applyProtection="1">
      <alignment horizontal="center"/>
      <protection hidden="1"/>
    </xf>
    <xf numFmtId="0" fontId="25" fillId="0" borderId="9" xfId="0" applyFont="1" applyBorder="1" applyAlignment="1" applyProtection="1">
      <alignment vertical="center" shrinkToFit="1"/>
      <protection hidden="1"/>
    </xf>
    <xf numFmtId="0" fontId="0" fillId="0" borderId="9" xfId="0" applyBorder="1" applyAlignment="1" applyProtection="1">
      <alignment vertical="center" shrinkToFit="1"/>
      <protection hidden="1"/>
    </xf>
    <xf numFmtId="0" fontId="2" fillId="0" borderId="5"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20" fillId="0" borderId="5" xfId="0" applyFont="1" applyBorder="1" applyAlignment="1" applyProtection="1">
      <alignment vertical="center" shrinkToFit="1"/>
      <protection hidden="1"/>
    </xf>
    <xf numFmtId="0" fontId="20" fillId="0" borderId="7" xfId="0" applyFont="1" applyBorder="1" applyAlignment="1" applyProtection="1">
      <alignment vertical="center" shrinkToFit="1"/>
      <protection hidden="1"/>
    </xf>
    <xf numFmtId="0" fontId="2" fillId="0" borderId="6" xfId="0" applyFont="1" applyBorder="1" applyAlignment="1" applyProtection="1">
      <alignment vertical="center" textRotation="255"/>
      <protection hidden="1"/>
    </xf>
    <xf numFmtId="0" fontId="0" fillId="0" borderId="6" xfId="0" applyBorder="1" applyAlignment="1" applyProtection="1">
      <alignment vertical="center" textRotation="255"/>
      <protection hidden="1"/>
    </xf>
    <xf numFmtId="0" fontId="0" fillId="0" borderId="0" xfId="0" applyAlignment="1" applyProtection="1">
      <alignment vertical="center" textRotation="255"/>
      <protection hidden="1"/>
    </xf>
    <xf numFmtId="0" fontId="2" fillId="0" borderId="2" xfId="0" applyFont="1" applyBorder="1" applyAlignment="1" applyProtection="1">
      <alignment vertical="center" shrinkToFit="1"/>
      <protection hidden="1"/>
    </xf>
    <xf numFmtId="0" fontId="0" fillId="0" borderId="3" xfId="0" applyBorder="1" applyAlignment="1" applyProtection="1">
      <alignment vertical="center" shrinkToFit="1"/>
      <protection hidden="1"/>
    </xf>
    <xf numFmtId="0" fontId="0" fillId="0" borderId="4" xfId="0" applyBorder="1" applyAlignment="1" applyProtection="1">
      <alignment vertical="center" shrinkToFit="1"/>
      <protection hidden="1"/>
    </xf>
    <xf numFmtId="0" fontId="20" fillId="0" borderId="39" xfId="0" applyFont="1" applyBorder="1" applyProtection="1">
      <alignment vertical="center"/>
      <protection hidden="1"/>
    </xf>
    <xf numFmtId="0" fontId="20" fillId="0" borderId="42" xfId="0" applyFont="1" applyBorder="1" applyProtection="1">
      <alignment vertical="center"/>
      <protection hidden="1"/>
    </xf>
    <xf numFmtId="0" fontId="20" fillId="0" borderId="40" xfId="0" applyFont="1" applyBorder="1" applyProtection="1">
      <alignment vertical="center"/>
      <protection hidden="1"/>
    </xf>
    <xf numFmtId="0" fontId="20" fillId="0" borderId="43" xfId="0" applyFont="1" applyBorder="1" applyProtection="1">
      <alignment vertical="center"/>
      <protection hidden="1"/>
    </xf>
    <xf numFmtId="0" fontId="3"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20" fillId="0" borderId="2" xfId="0" applyFont="1" applyBorder="1" applyAlignment="1" applyProtection="1">
      <alignment vertical="center" shrinkToFit="1"/>
      <protection hidden="1"/>
    </xf>
    <xf numFmtId="0" fontId="20" fillId="0" borderId="3" xfId="0" applyFont="1" applyBorder="1" applyAlignment="1" applyProtection="1">
      <alignment vertical="center" shrinkToFit="1"/>
      <protection hidden="1"/>
    </xf>
    <xf numFmtId="0" fontId="20" fillId="0" borderId="4" xfId="0" applyFont="1" applyBorder="1" applyAlignment="1" applyProtection="1">
      <alignment vertical="center" shrinkToFit="1"/>
      <protection hidden="1"/>
    </xf>
    <xf numFmtId="178" fontId="22" fillId="0" borderId="5" xfId="0" applyNumberFormat="1" applyFont="1" applyBorder="1" applyAlignment="1" applyProtection="1">
      <alignment horizontal="center" vertical="center" shrinkToFit="1"/>
      <protection hidden="1"/>
    </xf>
    <xf numFmtId="178" fontId="22" fillId="0" borderId="6" xfId="0" applyNumberFormat="1" applyFont="1" applyBorder="1" applyAlignment="1" applyProtection="1">
      <alignment horizontal="center" vertical="center" shrinkToFit="1"/>
      <protection hidden="1"/>
    </xf>
    <xf numFmtId="178" fontId="22" fillId="0" borderId="7" xfId="0" applyNumberFormat="1" applyFont="1" applyBorder="1" applyAlignment="1" applyProtection="1">
      <alignment horizontal="center" vertical="center" shrinkToFit="1"/>
      <protection hidden="1"/>
    </xf>
    <xf numFmtId="0" fontId="20" fillId="0" borderId="5" xfId="0" applyFont="1" applyBorder="1" applyAlignment="1" applyProtection="1">
      <alignment horizontal="center"/>
      <protection hidden="1"/>
    </xf>
    <xf numFmtId="0" fontId="20" fillId="0" borderId="6" xfId="0" applyFont="1" applyBorder="1" applyAlignment="1" applyProtection="1">
      <alignment horizontal="center"/>
      <protection hidden="1"/>
    </xf>
    <xf numFmtId="0" fontId="20" fillId="0" borderId="7" xfId="0" applyFont="1" applyBorder="1" applyAlignment="1" applyProtection="1">
      <alignment horizontal="center"/>
      <protection hidden="1"/>
    </xf>
    <xf numFmtId="0" fontId="20" fillId="0" borderId="11" xfId="0" applyFont="1" applyBorder="1" applyAlignment="1" applyProtection="1">
      <alignment horizontal="center"/>
      <protection hidden="1"/>
    </xf>
    <xf numFmtId="0" fontId="20" fillId="0" borderId="0" xfId="0" applyFont="1" applyAlignment="1" applyProtection="1">
      <alignment horizontal="center"/>
      <protection hidden="1"/>
    </xf>
    <xf numFmtId="0" fontId="20" fillId="0" borderId="12" xfId="0" applyFont="1" applyBorder="1" applyAlignment="1" applyProtection="1">
      <alignment horizontal="center"/>
      <protection hidden="1"/>
    </xf>
    <xf numFmtId="0" fontId="29" fillId="0" borderId="5" xfId="0" applyFont="1" applyBorder="1" applyAlignment="1" applyProtection="1">
      <alignment horizontal="center" vertical="top" wrapText="1"/>
      <protection hidden="1"/>
    </xf>
    <xf numFmtId="0" fontId="29" fillId="0" borderId="7" xfId="0" applyFont="1" applyBorder="1" applyAlignment="1" applyProtection="1">
      <alignment horizontal="center" vertical="top"/>
      <protection hidden="1"/>
    </xf>
    <xf numFmtId="0" fontId="20" fillId="0" borderId="5" xfId="0" applyFont="1" applyBorder="1" applyAlignment="1" applyProtection="1">
      <alignment horizontal="center" vertical="center" shrinkToFit="1"/>
      <protection hidden="1"/>
    </xf>
    <xf numFmtId="0" fontId="20" fillId="0" borderId="6" xfId="0" applyFont="1" applyBorder="1" applyAlignment="1" applyProtection="1">
      <alignment horizontal="center" vertical="center" shrinkToFit="1"/>
      <protection hidden="1"/>
    </xf>
    <xf numFmtId="0" fontId="20" fillId="0" borderId="7"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20" fillId="0" borderId="12" xfId="0" applyFont="1" applyBorder="1" applyAlignment="1" applyProtection="1">
      <alignment horizontal="center" vertical="center" shrinkToFit="1"/>
      <protection hidden="1"/>
    </xf>
    <xf numFmtId="0" fontId="20" fillId="0" borderId="38" xfId="0" applyFont="1" applyBorder="1" applyProtection="1">
      <alignment vertical="center"/>
      <protection hidden="1"/>
    </xf>
    <xf numFmtId="0" fontId="20" fillId="0" borderId="41" xfId="0" applyFont="1" applyBorder="1" applyProtection="1">
      <alignment vertical="center"/>
      <protection hidden="1"/>
    </xf>
    <xf numFmtId="0" fontId="20" fillId="0" borderId="8" xfId="0" applyFont="1" applyBorder="1" applyAlignment="1" applyProtection="1">
      <alignment horizontal="center" vertical="center" shrinkToFit="1"/>
      <protection hidden="1"/>
    </xf>
    <xf numFmtId="0" fontId="20" fillId="0" borderId="9"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shrinkToFit="1"/>
      <protection hidden="1"/>
    </xf>
    <xf numFmtId="0" fontId="20" fillId="0" borderId="8" xfId="0" applyFont="1" applyBorder="1" applyAlignment="1" applyProtection="1">
      <alignment horizontal="center"/>
      <protection hidden="1"/>
    </xf>
    <xf numFmtId="0" fontId="20" fillId="0" borderId="9" xfId="0" applyFont="1" applyBorder="1" applyAlignment="1" applyProtection="1">
      <alignment horizontal="center"/>
      <protection hidden="1"/>
    </xf>
    <xf numFmtId="0" fontId="20" fillId="0" borderId="10" xfId="0" applyFont="1" applyBorder="1" applyAlignment="1" applyProtection="1">
      <alignment horizontal="center"/>
      <protection hidden="1"/>
    </xf>
    <xf numFmtId="0" fontId="28" fillId="0" borderId="9" xfId="0" applyFont="1" applyBorder="1" applyAlignment="1" applyProtection="1">
      <alignment vertical="center" shrinkToFit="1"/>
      <protection hidden="1"/>
    </xf>
    <xf numFmtId="0" fontId="18" fillId="0" borderId="9" xfId="0" applyFont="1" applyBorder="1" applyAlignment="1" applyProtection="1">
      <alignment vertical="center" shrinkToFit="1"/>
      <protection hidden="1"/>
    </xf>
    <xf numFmtId="0" fontId="2" fillId="0" borderId="5" xfId="0" applyFont="1" applyBorder="1" applyAlignment="1" applyProtection="1">
      <alignment vertical="center" textRotation="255"/>
      <protection hidden="1"/>
    </xf>
    <xf numFmtId="0" fontId="0" fillId="0" borderId="11" xfId="0" applyBorder="1" applyAlignment="1" applyProtection="1">
      <alignment vertical="center" textRotation="255"/>
      <protection hidden="1"/>
    </xf>
    <xf numFmtId="0" fontId="0" fillId="0" borderId="12" xfId="0" applyBorder="1" applyAlignment="1" applyProtection="1">
      <alignment vertical="center" textRotation="255"/>
      <protection hidden="1"/>
    </xf>
    <xf numFmtId="0" fontId="5" fillId="0" borderId="1" xfId="0" applyFont="1" applyBorder="1" applyAlignment="1" applyProtection="1">
      <alignment vertical="center" textRotation="255"/>
      <protection hidden="1"/>
    </xf>
    <xf numFmtId="0" fontId="2" fillId="0" borderId="11" xfId="0" applyFont="1" applyBorder="1" applyProtection="1">
      <alignment vertical="center"/>
      <protection hidden="1"/>
    </xf>
    <xf numFmtId="0" fontId="5"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21" fillId="0" borderId="2" xfId="0" applyFont="1" applyBorder="1" applyAlignment="1" applyProtection="1">
      <alignment vertical="center" shrinkToFit="1"/>
      <protection hidden="1"/>
    </xf>
    <xf numFmtId="0" fontId="21" fillId="0" borderId="3" xfId="0" applyFont="1" applyBorder="1" applyAlignment="1" applyProtection="1">
      <alignment vertical="center" shrinkToFit="1"/>
      <protection hidden="1"/>
    </xf>
    <xf numFmtId="0" fontId="21" fillId="0" borderId="4" xfId="0" applyFont="1" applyBorder="1" applyAlignment="1" applyProtection="1">
      <alignment vertical="center" shrinkToFit="1"/>
      <protection hidden="1"/>
    </xf>
    <xf numFmtId="178" fontId="7" fillId="0" borderId="5" xfId="0" applyNumberFormat="1" applyFont="1" applyBorder="1" applyAlignment="1" applyProtection="1">
      <alignment horizontal="center" vertical="center" wrapText="1"/>
      <protection hidden="1"/>
    </xf>
    <xf numFmtId="178" fontId="8" fillId="0" borderId="6" xfId="0" applyNumberFormat="1" applyFont="1" applyBorder="1" applyAlignment="1" applyProtection="1">
      <alignment horizontal="center" vertical="center"/>
      <protection hidden="1"/>
    </xf>
    <xf numFmtId="178" fontId="8" fillId="0" borderId="6" xfId="0" applyNumberFormat="1" applyFont="1" applyBorder="1" applyAlignment="1" applyProtection="1">
      <alignment horizontal="center" vertical="center" shrinkToFit="1"/>
      <protection hidden="1"/>
    </xf>
    <xf numFmtId="178" fontId="8" fillId="0" borderId="7" xfId="0" applyNumberFormat="1"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0" fillId="0" borderId="39" xfId="0" applyFont="1" applyBorder="1" applyAlignment="1" applyProtection="1">
      <alignment horizontal="center" vertical="center"/>
      <protection hidden="1"/>
    </xf>
    <xf numFmtId="0" fontId="20" fillId="0" borderId="40" xfId="0" applyFont="1" applyBorder="1" applyAlignment="1" applyProtection="1">
      <alignment horizontal="center" vertical="center"/>
      <protection hidden="1"/>
    </xf>
    <xf numFmtId="0" fontId="20" fillId="0" borderId="6" xfId="0" applyFont="1" applyBorder="1" applyAlignment="1" applyProtection="1">
      <alignment horizontal="left" vertical="center" shrinkToFit="1"/>
      <protection hidden="1"/>
    </xf>
    <xf numFmtId="0" fontId="20" fillId="0" borderId="7" xfId="0" applyFont="1" applyBorder="1" applyAlignment="1" applyProtection="1">
      <alignment horizontal="left" vertical="center" shrinkToFit="1"/>
      <protection hidden="1"/>
    </xf>
    <xf numFmtId="0" fontId="20" fillId="0" borderId="1" xfId="0" applyFont="1" applyBorder="1" applyAlignment="1" applyProtection="1">
      <alignment horizontal="center" vertical="center" shrinkToFit="1"/>
      <protection hidden="1"/>
    </xf>
    <xf numFmtId="0" fontId="20" fillId="0" borderId="1" xfId="0" applyFont="1" applyBorder="1" applyAlignment="1" applyProtection="1">
      <alignment horizontal="center" vertical="center"/>
      <protection hidden="1"/>
    </xf>
    <xf numFmtId="0" fontId="3" fillId="0" borderId="1" xfId="0" applyFont="1" applyBorder="1" applyProtection="1">
      <alignment vertical="center"/>
      <protection hidden="1"/>
    </xf>
    <xf numFmtId="0" fontId="21" fillId="0" borderId="1" xfId="0" applyFont="1" applyBorder="1" applyAlignment="1" applyProtection="1">
      <alignment vertical="center" shrinkToFit="1"/>
      <protection hidden="1"/>
    </xf>
    <xf numFmtId="0" fontId="11"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2" fillId="0" borderId="9" xfId="0" applyFont="1" applyBorder="1" applyProtection="1">
      <alignment vertical="center"/>
      <protection hidden="1"/>
    </xf>
    <xf numFmtId="0" fontId="2" fillId="0" borderId="5" xfId="0" applyFont="1" applyBorder="1" applyProtection="1">
      <alignment vertical="center"/>
      <protection hidden="1"/>
    </xf>
    <xf numFmtId="179" fontId="20" fillId="0" borderId="6" xfId="0" applyNumberFormat="1" applyFont="1" applyBorder="1" applyAlignment="1" applyProtection="1">
      <alignment horizontal="left" vertical="center"/>
      <protection hidden="1"/>
    </xf>
    <xf numFmtId="179" fontId="20" fillId="0" borderId="7" xfId="0" applyNumberFormat="1" applyFont="1" applyBorder="1" applyAlignment="1" applyProtection="1">
      <alignment horizontal="left" vertical="center"/>
      <protection hidden="1"/>
    </xf>
    <xf numFmtId="179" fontId="20" fillId="0" borderId="0" xfId="0" applyNumberFormat="1" applyFont="1" applyAlignment="1" applyProtection="1">
      <alignment horizontal="left" vertical="center"/>
      <protection hidden="1"/>
    </xf>
    <xf numFmtId="179" fontId="20" fillId="0" borderId="12" xfId="0" applyNumberFormat="1" applyFont="1" applyBorder="1" applyAlignment="1" applyProtection="1">
      <alignment horizontal="left" vertical="center"/>
      <protection hidden="1"/>
    </xf>
    <xf numFmtId="179" fontId="20" fillId="0" borderId="9" xfId="0" applyNumberFormat="1" applyFont="1" applyBorder="1" applyAlignment="1" applyProtection="1">
      <alignment horizontal="left" vertical="center"/>
      <protection hidden="1"/>
    </xf>
    <xf numFmtId="179" fontId="20" fillId="0" borderId="10" xfId="0" applyNumberFormat="1" applyFont="1" applyBorder="1" applyAlignment="1" applyProtection="1">
      <alignment horizontal="left" vertical="center"/>
      <protection hidden="1"/>
    </xf>
    <xf numFmtId="0" fontId="20" fillId="0" borderId="38" xfId="0" applyFont="1" applyBorder="1" applyAlignment="1" applyProtection="1">
      <alignment horizontal="center" vertical="center"/>
      <protection hidden="1"/>
    </xf>
    <xf numFmtId="0" fontId="20" fillId="0" borderId="47" xfId="0" applyFont="1" applyBorder="1" applyAlignment="1" applyProtection="1">
      <alignment vertical="center" shrinkToFit="1"/>
      <protection hidden="1"/>
    </xf>
    <xf numFmtId="0" fontId="31" fillId="0" borderId="1" xfId="0" applyFont="1" applyBorder="1" applyAlignment="1">
      <alignment vertical="center" wrapText="1"/>
    </xf>
    <xf numFmtId="0" fontId="31" fillId="0" borderId="1" xfId="0" applyFont="1" applyBorder="1">
      <alignment vertical="center"/>
    </xf>
  </cellXfs>
  <cellStyles count="3">
    <cellStyle name="桁区切り" xfId="2" builtinId="6"/>
    <cellStyle name="標準" xfId="0" builtinId="0"/>
    <cellStyle name="標準 2" xfId="1" xr:uid="{00000000-0005-0000-0000-000001000000}"/>
  </cellStyles>
  <dxfs count="1">
    <dxf>
      <font>
        <color theme="0"/>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1.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32</xdr:row>
      <xdr:rowOff>10260</xdr:rowOff>
    </xdr:from>
    <xdr:to>
      <xdr:col>22</xdr:col>
      <xdr:colOff>33337</xdr:colOff>
      <xdr:row>33</xdr:row>
      <xdr:rowOff>3603</xdr:rowOff>
    </xdr:to>
    <xdr:pic>
      <xdr:nvPicPr>
        <xdr:cNvPr id="2" name="図 1">
          <a:extLst>
            <a:ext uri="{FF2B5EF4-FFF2-40B4-BE49-F238E27FC236}">
              <a16:creationId xmlns:a16="http://schemas.microsoft.com/office/drawing/2014/main" id="{B0453FCC-48F7-4DA5-A55A-C1D350380A79}"/>
            </a:ext>
          </a:extLst>
        </xdr:cNvPr>
        <xdr:cNvPicPr>
          <a:picLocks noChangeAspect="1" noChangeArrowheads="1"/>
        </xdr:cNvPicPr>
      </xdr:nvPicPr>
      <xdr:blipFill>
        <a:blip xmlns:r="http://schemas.openxmlformats.org/officeDocument/2006/relationships" r:embed="rId1">
          <a:biLevel thresh="25000"/>
          <a:extLst>
            <a:ext uri="{28A0092B-C50C-407E-A947-70E740481C1C}">
              <a14:useLocalDpi xmlns:a14="http://schemas.microsoft.com/office/drawing/2010/main" val="0"/>
            </a:ext>
          </a:extLst>
        </a:blip>
        <a:srcRect/>
        <a:stretch>
          <a:fillRect/>
        </a:stretch>
      </xdr:blipFill>
      <xdr:spPr bwMode="auto">
        <a:xfrm>
          <a:off x="1647825" y="4106010"/>
          <a:ext cx="1528762" cy="126693"/>
        </a:xfrm>
        <a:prstGeom prst="rect">
          <a:avLst/>
        </a:prstGeom>
        <a:noFill/>
      </xdr:spPr>
    </xdr:pic>
    <xdr:clientData/>
  </xdr:twoCellAnchor>
  <xdr:twoCellAnchor editAs="oneCell">
    <xdr:from>
      <xdr:col>40</xdr:col>
      <xdr:colOff>1</xdr:colOff>
      <xdr:row>31</xdr:row>
      <xdr:rowOff>0</xdr:rowOff>
    </xdr:from>
    <xdr:to>
      <xdr:col>47</xdr:col>
      <xdr:colOff>119064</xdr:colOff>
      <xdr:row>34</xdr:row>
      <xdr:rowOff>19050</xdr:rowOff>
    </xdr:to>
    <xdr:pic>
      <xdr:nvPicPr>
        <xdr:cNvPr id="3" name="図 2">
          <a:extLst>
            <a:ext uri="{FF2B5EF4-FFF2-40B4-BE49-F238E27FC236}">
              <a16:creationId xmlns:a16="http://schemas.microsoft.com/office/drawing/2014/main" id="{29EBF6DF-2AC9-459A-9430-54318BB662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1" y="3962400"/>
          <a:ext cx="1119188"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0</xdr:colOff>
      <xdr:row>34</xdr:row>
      <xdr:rowOff>0</xdr:rowOff>
    </xdr:from>
    <xdr:to>
      <xdr:col>47</xdr:col>
      <xdr:colOff>119063</xdr:colOff>
      <xdr:row>37</xdr:row>
      <xdr:rowOff>19050</xdr:rowOff>
    </xdr:to>
    <xdr:pic>
      <xdr:nvPicPr>
        <xdr:cNvPr id="4" name="図 3">
          <a:extLst>
            <a:ext uri="{FF2B5EF4-FFF2-40B4-BE49-F238E27FC236}">
              <a16:creationId xmlns:a16="http://schemas.microsoft.com/office/drawing/2014/main" id="{DB86DBD8-8EB3-406C-B274-0D9E228392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0" y="4362450"/>
          <a:ext cx="1119188"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0</xdr:colOff>
      <xdr:row>37</xdr:row>
      <xdr:rowOff>0</xdr:rowOff>
    </xdr:from>
    <xdr:to>
      <xdr:col>47</xdr:col>
      <xdr:colOff>119063</xdr:colOff>
      <xdr:row>40</xdr:row>
      <xdr:rowOff>19050</xdr:rowOff>
    </xdr:to>
    <xdr:pic>
      <xdr:nvPicPr>
        <xdr:cNvPr id="5" name="図 4">
          <a:extLst>
            <a:ext uri="{FF2B5EF4-FFF2-40B4-BE49-F238E27FC236}">
              <a16:creationId xmlns:a16="http://schemas.microsoft.com/office/drawing/2014/main" id="{01790CB9-0B18-4ECD-A4E0-0499F2C4965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0" y="4762500"/>
          <a:ext cx="1119188"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45</xdr:row>
      <xdr:rowOff>123824</xdr:rowOff>
    </xdr:from>
    <xdr:to>
      <xdr:col>9</xdr:col>
      <xdr:colOff>0</xdr:colOff>
      <xdr:row>47</xdr:row>
      <xdr:rowOff>133349</xdr:rowOff>
    </xdr:to>
    <xdr:pic>
      <xdr:nvPicPr>
        <xdr:cNvPr id="6" name="図 5">
          <a:extLst>
            <a:ext uri="{FF2B5EF4-FFF2-40B4-BE49-F238E27FC236}">
              <a16:creationId xmlns:a16="http://schemas.microsoft.com/office/drawing/2014/main" id="{48872337-5600-4070-AF8B-7167DC9792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 y="5953124"/>
          <a:ext cx="10096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4762</xdr:colOff>
      <xdr:row>15</xdr:row>
      <xdr:rowOff>14287</xdr:rowOff>
    </xdr:from>
    <xdr:to>
      <xdr:col>39</xdr:col>
      <xdr:colOff>14287</xdr:colOff>
      <xdr:row>18</xdr:row>
      <xdr:rowOff>23812</xdr:rowOff>
    </xdr:to>
    <xdr:pic>
      <xdr:nvPicPr>
        <xdr:cNvPr id="7" name="図 6">
          <a:extLst>
            <a:ext uri="{FF2B5EF4-FFF2-40B4-BE49-F238E27FC236}">
              <a16:creationId xmlns:a16="http://schemas.microsoft.com/office/drawing/2014/main" id="{7992B313-0F2B-486D-AF37-EEA01B8AA2F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91137" y="1843087"/>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4762</xdr:colOff>
      <xdr:row>18</xdr:row>
      <xdr:rowOff>4762</xdr:rowOff>
    </xdr:from>
    <xdr:to>
      <xdr:col>39</xdr:col>
      <xdr:colOff>14287</xdr:colOff>
      <xdr:row>21</xdr:row>
      <xdr:rowOff>14287</xdr:rowOff>
    </xdr:to>
    <xdr:pic>
      <xdr:nvPicPr>
        <xdr:cNvPr id="8" name="図 7">
          <a:extLst>
            <a:ext uri="{FF2B5EF4-FFF2-40B4-BE49-F238E27FC236}">
              <a16:creationId xmlns:a16="http://schemas.microsoft.com/office/drawing/2014/main" id="{A9F434CF-9759-437F-B8ED-83DC0D833D8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91137" y="2233612"/>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21</xdr:row>
      <xdr:rowOff>0</xdr:rowOff>
    </xdr:from>
    <xdr:to>
      <xdr:col>39</xdr:col>
      <xdr:colOff>9525</xdr:colOff>
      <xdr:row>24</xdr:row>
      <xdr:rowOff>9525</xdr:rowOff>
    </xdr:to>
    <xdr:pic>
      <xdr:nvPicPr>
        <xdr:cNvPr id="9" name="図 8">
          <a:extLst>
            <a:ext uri="{FF2B5EF4-FFF2-40B4-BE49-F238E27FC236}">
              <a16:creationId xmlns:a16="http://schemas.microsoft.com/office/drawing/2014/main" id="{C32E5C9B-0BE8-4D52-9FC3-64473BABB49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86375" y="2628900"/>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24</xdr:row>
      <xdr:rowOff>4763</xdr:rowOff>
    </xdr:from>
    <xdr:to>
      <xdr:col>39</xdr:col>
      <xdr:colOff>9525</xdr:colOff>
      <xdr:row>27</xdr:row>
      <xdr:rowOff>14288</xdr:rowOff>
    </xdr:to>
    <xdr:pic>
      <xdr:nvPicPr>
        <xdr:cNvPr id="10" name="図 9">
          <a:extLst>
            <a:ext uri="{FF2B5EF4-FFF2-40B4-BE49-F238E27FC236}">
              <a16:creationId xmlns:a16="http://schemas.microsoft.com/office/drawing/2014/main" id="{32109A6A-A1D6-43A4-A6B6-B880039D23A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86375" y="3033713"/>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27</xdr:row>
      <xdr:rowOff>0</xdr:rowOff>
    </xdr:from>
    <xdr:to>
      <xdr:col>39</xdr:col>
      <xdr:colOff>9525</xdr:colOff>
      <xdr:row>30</xdr:row>
      <xdr:rowOff>9525</xdr:rowOff>
    </xdr:to>
    <xdr:pic>
      <xdr:nvPicPr>
        <xdr:cNvPr id="11" name="図 10">
          <a:extLst>
            <a:ext uri="{FF2B5EF4-FFF2-40B4-BE49-F238E27FC236}">
              <a16:creationId xmlns:a16="http://schemas.microsoft.com/office/drawing/2014/main" id="{0C4A82F3-1C5A-4EAC-A332-FC9A770BAE3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86375" y="3429000"/>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15</xdr:row>
      <xdr:rowOff>0</xdr:rowOff>
    </xdr:from>
    <xdr:to>
      <xdr:col>48</xdr:col>
      <xdr:colOff>9525</xdr:colOff>
      <xdr:row>17</xdr:row>
      <xdr:rowOff>9525</xdr:rowOff>
    </xdr:to>
    <xdr:pic>
      <xdr:nvPicPr>
        <xdr:cNvPr id="12" name="図 11">
          <a:extLst>
            <a:ext uri="{FF2B5EF4-FFF2-40B4-BE49-F238E27FC236}">
              <a16:creationId xmlns:a16="http://schemas.microsoft.com/office/drawing/2014/main" id="{2A26FB7B-4C2A-42C9-8CB3-3552C587E6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00750" y="182880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18</xdr:row>
      <xdr:rowOff>0</xdr:rowOff>
    </xdr:from>
    <xdr:to>
      <xdr:col>48</xdr:col>
      <xdr:colOff>9525</xdr:colOff>
      <xdr:row>20</xdr:row>
      <xdr:rowOff>9525</xdr:rowOff>
    </xdr:to>
    <xdr:pic>
      <xdr:nvPicPr>
        <xdr:cNvPr id="13" name="図 12">
          <a:extLst>
            <a:ext uri="{FF2B5EF4-FFF2-40B4-BE49-F238E27FC236}">
              <a16:creationId xmlns:a16="http://schemas.microsoft.com/office/drawing/2014/main" id="{85F54868-DFDE-4E06-8B29-A8D6B48C4FC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00750" y="222885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21</xdr:row>
      <xdr:rowOff>0</xdr:rowOff>
    </xdr:from>
    <xdr:to>
      <xdr:col>48</xdr:col>
      <xdr:colOff>9525</xdr:colOff>
      <xdr:row>23</xdr:row>
      <xdr:rowOff>9525</xdr:rowOff>
    </xdr:to>
    <xdr:pic>
      <xdr:nvPicPr>
        <xdr:cNvPr id="14" name="図 13">
          <a:extLst>
            <a:ext uri="{FF2B5EF4-FFF2-40B4-BE49-F238E27FC236}">
              <a16:creationId xmlns:a16="http://schemas.microsoft.com/office/drawing/2014/main" id="{44C6C451-FFAC-4F19-8620-06A1E61023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00750" y="262890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24</xdr:row>
      <xdr:rowOff>0</xdr:rowOff>
    </xdr:from>
    <xdr:to>
      <xdr:col>48</xdr:col>
      <xdr:colOff>9525</xdr:colOff>
      <xdr:row>26</xdr:row>
      <xdr:rowOff>9525</xdr:rowOff>
    </xdr:to>
    <xdr:pic>
      <xdr:nvPicPr>
        <xdr:cNvPr id="15" name="図 14">
          <a:extLst>
            <a:ext uri="{FF2B5EF4-FFF2-40B4-BE49-F238E27FC236}">
              <a16:creationId xmlns:a16="http://schemas.microsoft.com/office/drawing/2014/main" id="{D65776FD-28D9-41F5-A40B-3DD3A61359F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00750" y="302895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27</xdr:row>
      <xdr:rowOff>0</xdr:rowOff>
    </xdr:from>
    <xdr:to>
      <xdr:col>48</xdr:col>
      <xdr:colOff>9525</xdr:colOff>
      <xdr:row>29</xdr:row>
      <xdr:rowOff>9525</xdr:rowOff>
    </xdr:to>
    <xdr:pic>
      <xdr:nvPicPr>
        <xdr:cNvPr id="16" name="図 15">
          <a:extLst>
            <a:ext uri="{FF2B5EF4-FFF2-40B4-BE49-F238E27FC236}">
              <a16:creationId xmlns:a16="http://schemas.microsoft.com/office/drawing/2014/main" id="{9344F06E-6B7D-41AE-856A-D76CF021E2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00750" y="342900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xdr:colOff>
      <xdr:row>31</xdr:row>
      <xdr:rowOff>0</xdr:rowOff>
    </xdr:from>
    <xdr:to>
      <xdr:col>47</xdr:col>
      <xdr:colOff>119064</xdr:colOff>
      <xdr:row>34</xdr:row>
      <xdr:rowOff>19050</xdr:rowOff>
    </xdr:to>
    <xdr:pic>
      <xdr:nvPicPr>
        <xdr:cNvPr id="2" name="図 1">
          <a:extLst>
            <a:ext uri="{FF2B5EF4-FFF2-40B4-BE49-F238E27FC236}">
              <a16:creationId xmlns:a16="http://schemas.microsoft.com/office/drawing/2014/main" id="{07C5BBB0-03BB-4058-AD4D-0A35F3B371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1" y="3962400"/>
          <a:ext cx="1119188"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0</xdr:colOff>
      <xdr:row>34</xdr:row>
      <xdr:rowOff>0</xdr:rowOff>
    </xdr:from>
    <xdr:to>
      <xdr:col>47</xdr:col>
      <xdr:colOff>119063</xdr:colOff>
      <xdr:row>37</xdr:row>
      <xdr:rowOff>19050</xdr:rowOff>
    </xdr:to>
    <xdr:pic>
      <xdr:nvPicPr>
        <xdr:cNvPr id="3" name="図 2">
          <a:extLst>
            <a:ext uri="{FF2B5EF4-FFF2-40B4-BE49-F238E27FC236}">
              <a16:creationId xmlns:a16="http://schemas.microsoft.com/office/drawing/2014/main" id="{C46F92C9-21D7-4C60-95EF-8825727346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0" y="4362450"/>
          <a:ext cx="1119188"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0</xdr:colOff>
      <xdr:row>37</xdr:row>
      <xdr:rowOff>0</xdr:rowOff>
    </xdr:from>
    <xdr:to>
      <xdr:col>47</xdr:col>
      <xdr:colOff>119063</xdr:colOff>
      <xdr:row>40</xdr:row>
      <xdr:rowOff>19050</xdr:rowOff>
    </xdr:to>
    <xdr:pic>
      <xdr:nvPicPr>
        <xdr:cNvPr id="4" name="図 3">
          <a:extLst>
            <a:ext uri="{FF2B5EF4-FFF2-40B4-BE49-F238E27FC236}">
              <a16:creationId xmlns:a16="http://schemas.microsoft.com/office/drawing/2014/main" id="{49B88D42-6B7E-41AD-8436-207DE5D3FF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0" y="4762500"/>
          <a:ext cx="1119188"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xdr:row>
      <xdr:rowOff>123825</xdr:rowOff>
    </xdr:from>
    <xdr:to>
      <xdr:col>9</xdr:col>
      <xdr:colOff>9525</xdr:colOff>
      <xdr:row>48</xdr:row>
      <xdr:rowOff>0</xdr:rowOff>
    </xdr:to>
    <xdr:pic>
      <xdr:nvPicPr>
        <xdr:cNvPr id="6" name="図 5">
          <a:extLst>
            <a:ext uri="{FF2B5EF4-FFF2-40B4-BE49-F238E27FC236}">
              <a16:creationId xmlns:a16="http://schemas.microsoft.com/office/drawing/2014/main" id="{498D4595-E173-42D5-BAC8-33FB36CAA0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5953125"/>
          <a:ext cx="10096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15</xdr:row>
      <xdr:rowOff>0</xdr:rowOff>
    </xdr:from>
    <xdr:to>
      <xdr:col>39</xdr:col>
      <xdr:colOff>9525</xdr:colOff>
      <xdr:row>18</xdr:row>
      <xdr:rowOff>9525</xdr:rowOff>
    </xdr:to>
    <xdr:pic>
      <xdr:nvPicPr>
        <xdr:cNvPr id="7" name="図 6">
          <a:extLst>
            <a:ext uri="{FF2B5EF4-FFF2-40B4-BE49-F238E27FC236}">
              <a16:creationId xmlns:a16="http://schemas.microsoft.com/office/drawing/2014/main" id="{EA8C78B6-C02E-4D21-AE90-33488BBA4E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86375" y="1828800"/>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4762</xdr:colOff>
      <xdr:row>18</xdr:row>
      <xdr:rowOff>4762</xdr:rowOff>
    </xdr:from>
    <xdr:to>
      <xdr:col>39</xdr:col>
      <xdr:colOff>14287</xdr:colOff>
      <xdr:row>21</xdr:row>
      <xdr:rowOff>14287</xdr:rowOff>
    </xdr:to>
    <xdr:pic>
      <xdr:nvPicPr>
        <xdr:cNvPr id="8" name="図 7">
          <a:extLst>
            <a:ext uri="{FF2B5EF4-FFF2-40B4-BE49-F238E27FC236}">
              <a16:creationId xmlns:a16="http://schemas.microsoft.com/office/drawing/2014/main" id="{DE20F2A2-A938-49A1-8184-212C1FDB21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91137" y="2233612"/>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21</xdr:row>
      <xdr:rowOff>0</xdr:rowOff>
    </xdr:from>
    <xdr:to>
      <xdr:col>39</xdr:col>
      <xdr:colOff>9525</xdr:colOff>
      <xdr:row>24</xdr:row>
      <xdr:rowOff>9525</xdr:rowOff>
    </xdr:to>
    <xdr:pic>
      <xdr:nvPicPr>
        <xdr:cNvPr id="9" name="図 8">
          <a:extLst>
            <a:ext uri="{FF2B5EF4-FFF2-40B4-BE49-F238E27FC236}">
              <a16:creationId xmlns:a16="http://schemas.microsoft.com/office/drawing/2014/main" id="{D2830600-744A-490B-87F9-7239B4D056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86375" y="2628900"/>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138112</xdr:colOff>
      <xdr:row>24</xdr:row>
      <xdr:rowOff>0</xdr:rowOff>
    </xdr:from>
    <xdr:to>
      <xdr:col>39</xdr:col>
      <xdr:colOff>4762</xdr:colOff>
      <xdr:row>27</xdr:row>
      <xdr:rowOff>9525</xdr:rowOff>
    </xdr:to>
    <xdr:pic>
      <xdr:nvPicPr>
        <xdr:cNvPr id="10" name="図 9">
          <a:extLst>
            <a:ext uri="{FF2B5EF4-FFF2-40B4-BE49-F238E27FC236}">
              <a16:creationId xmlns:a16="http://schemas.microsoft.com/office/drawing/2014/main" id="{0D63EC02-77C3-4776-9988-0C8063F6AA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81612" y="3028950"/>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27</xdr:row>
      <xdr:rowOff>0</xdr:rowOff>
    </xdr:from>
    <xdr:to>
      <xdr:col>39</xdr:col>
      <xdr:colOff>9525</xdr:colOff>
      <xdr:row>30</xdr:row>
      <xdr:rowOff>9525</xdr:rowOff>
    </xdr:to>
    <xdr:pic>
      <xdr:nvPicPr>
        <xdr:cNvPr id="11" name="図 10">
          <a:extLst>
            <a:ext uri="{FF2B5EF4-FFF2-40B4-BE49-F238E27FC236}">
              <a16:creationId xmlns:a16="http://schemas.microsoft.com/office/drawing/2014/main" id="{F2FE6EFA-911F-4CBC-ADDD-32915DF3B8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86375" y="3429000"/>
          <a:ext cx="2952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15</xdr:row>
      <xdr:rowOff>0</xdr:rowOff>
    </xdr:from>
    <xdr:to>
      <xdr:col>48</xdr:col>
      <xdr:colOff>9525</xdr:colOff>
      <xdr:row>17</xdr:row>
      <xdr:rowOff>9525</xdr:rowOff>
    </xdr:to>
    <xdr:pic>
      <xdr:nvPicPr>
        <xdr:cNvPr id="12" name="図 11">
          <a:extLst>
            <a:ext uri="{FF2B5EF4-FFF2-40B4-BE49-F238E27FC236}">
              <a16:creationId xmlns:a16="http://schemas.microsoft.com/office/drawing/2014/main" id="{36B26F76-4182-4F4E-A13B-44A0D5E09AD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0" y="182880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18</xdr:row>
      <xdr:rowOff>0</xdr:rowOff>
    </xdr:from>
    <xdr:to>
      <xdr:col>48</xdr:col>
      <xdr:colOff>9525</xdr:colOff>
      <xdr:row>20</xdr:row>
      <xdr:rowOff>9525</xdr:rowOff>
    </xdr:to>
    <xdr:pic>
      <xdr:nvPicPr>
        <xdr:cNvPr id="13" name="図 12">
          <a:extLst>
            <a:ext uri="{FF2B5EF4-FFF2-40B4-BE49-F238E27FC236}">
              <a16:creationId xmlns:a16="http://schemas.microsoft.com/office/drawing/2014/main" id="{F1C2CE93-83BF-4313-BAA6-441EDF5F71E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0" y="222885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21</xdr:row>
      <xdr:rowOff>0</xdr:rowOff>
    </xdr:from>
    <xdr:to>
      <xdr:col>48</xdr:col>
      <xdr:colOff>9525</xdr:colOff>
      <xdr:row>23</xdr:row>
      <xdr:rowOff>9525</xdr:rowOff>
    </xdr:to>
    <xdr:pic>
      <xdr:nvPicPr>
        <xdr:cNvPr id="14" name="図 13">
          <a:extLst>
            <a:ext uri="{FF2B5EF4-FFF2-40B4-BE49-F238E27FC236}">
              <a16:creationId xmlns:a16="http://schemas.microsoft.com/office/drawing/2014/main" id="{C4956612-9409-4C36-BDDF-9B393935CE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0" y="262890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24</xdr:row>
      <xdr:rowOff>0</xdr:rowOff>
    </xdr:from>
    <xdr:to>
      <xdr:col>48</xdr:col>
      <xdr:colOff>9525</xdr:colOff>
      <xdr:row>26</xdr:row>
      <xdr:rowOff>9525</xdr:rowOff>
    </xdr:to>
    <xdr:pic>
      <xdr:nvPicPr>
        <xdr:cNvPr id="15" name="図 14">
          <a:extLst>
            <a:ext uri="{FF2B5EF4-FFF2-40B4-BE49-F238E27FC236}">
              <a16:creationId xmlns:a16="http://schemas.microsoft.com/office/drawing/2014/main" id="{A21C446C-E38D-43C0-8928-71078462333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0" y="302895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27</xdr:row>
      <xdr:rowOff>0</xdr:rowOff>
    </xdr:from>
    <xdr:to>
      <xdr:col>48</xdr:col>
      <xdr:colOff>9525</xdr:colOff>
      <xdr:row>29</xdr:row>
      <xdr:rowOff>9525</xdr:rowOff>
    </xdr:to>
    <xdr:pic>
      <xdr:nvPicPr>
        <xdr:cNvPr id="16" name="図 15">
          <a:extLst>
            <a:ext uri="{FF2B5EF4-FFF2-40B4-BE49-F238E27FC236}">
              <a16:creationId xmlns:a16="http://schemas.microsoft.com/office/drawing/2014/main" id="{2C2127E3-6F36-4056-BB64-0AB120C7053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0" y="3429000"/>
          <a:ext cx="8667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66675</xdr:colOff>
      <xdr:row>32</xdr:row>
      <xdr:rowOff>9525</xdr:rowOff>
    </xdr:from>
    <xdr:to>
      <xdr:col>22</xdr:col>
      <xdr:colOff>23812</xdr:colOff>
      <xdr:row>33</xdr:row>
      <xdr:rowOff>2868</xdr:rowOff>
    </xdr:to>
    <xdr:pic>
      <xdr:nvPicPr>
        <xdr:cNvPr id="17" name="図 16">
          <a:extLst>
            <a:ext uri="{FF2B5EF4-FFF2-40B4-BE49-F238E27FC236}">
              <a16:creationId xmlns:a16="http://schemas.microsoft.com/office/drawing/2014/main" id="{82033FF2-6F95-44AB-9190-686198893CEA}"/>
            </a:ext>
          </a:extLst>
        </xdr:cNvPr>
        <xdr:cNvPicPr>
          <a:picLocks noChangeAspect="1" noChangeArrowheads="1"/>
        </xdr:cNvPicPr>
      </xdr:nvPicPr>
      <xdr:blipFill>
        <a:blip xmlns:r="http://schemas.openxmlformats.org/officeDocument/2006/relationships" r:embed="rId5">
          <a:biLevel thresh="25000"/>
          <a:extLst>
            <a:ext uri="{28A0092B-C50C-407E-A947-70E740481C1C}">
              <a14:useLocalDpi xmlns:a14="http://schemas.microsoft.com/office/drawing/2010/main" val="0"/>
            </a:ext>
          </a:extLst>
        </a:blip>
        <a:srcRect/>
        <a:stretch>
          <a:fillRect/>
        </a:stretch>
      </xdr:blipFill>
      <xdr:spPr bwMode="auto">
        <a:xfrm>
          <a:off x="1638300" y="4105275"/>
          <a:ext cx="1528762" cy="126693"/>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177B0-D9A5-40CB-914A-6AB1830B0613}">
  <sheetPr>
    <pageSetUpPr fitToPage="1"/>
  </sheetPr>
  <dimension ref="B2:N25"/>
  <sheetViews>
    <sheetView tabSelected="1" workbookViewId="0">
      <selection activeCell="G6" sqref="G6"/>
    </sheetView>
  </sheetViews>
  <sheetFormatPr defaultRowHeight="13.5" x14ac:dyDescent="0.4"/>
  <cols>
    <col min="1" max="1" width="1.625" style="76" customWidth="1"/>
    <col min="2" max="2" width="9" style="76"/>
    <col min="3" max="4" width="16.625" style="76" customWidth="1"/>
    <col min="5" max="5" width="9.375" style="76" customWidth="1"/>
    <col min="6" max="9" width="11.125" style="76" customWidth="1"/>
    <col min="10" max="10" width="8.625" style="76" customWidth="1"/>
    <col min="11" max="11" width="5.875" style="76" customWidth="1"/>
    <col min="12" max="12" width="11.125" style="76" customWidth="1"/>
    <col min="13" max="13" width="20.625" style="76" customWidth="1"/>
    <col min="14" max="14" width="15.75" style="76" customWidth="1"/>
    <col min="15" max="16384" width="9" style="76"/>
  </cols>
  <sheetData>
    <row r="2" spans="2:14" ht="36" customHeight="1" x14ac:dyDescent="0.4">
      <c r="B2" s="76" t="s">
        <v>231</v>
      </c>
    </row>
    <row r="3" spans="2:14" ht="36" customHeight="1" x14ac:dyDescent="0.4">
      <c r="C3" s="78" t="s">
        <v>250</v>
      </c>
      <c r="D3" s="43">
        <v>45748</v>
      </c>
      <c r="E3"/>
      <c r="F3" s="103" t="s">
        <v>261</v>
      </c>
      <c r="G3" s="104"/>
    </row>
    <row r="4" spans="2:14" ht="36" customHeight="1" x14ac:dyDescent="0.4">
      <c r="C4" s="78" t="s">
        <v>259</v>
      </c>
      <c r="D4" s="42" t="s">
        <v>190</v>
      </c>
      <c r="E4"/>
    </row>
    <row r="5" spans="2:14" ht="36" customHeight="1" x14ac:dyDescent="0.4">
      <c r="C5" s="77" t="s">
        <v>260</v>
      </c>
      <c r="D5" s="42" t="s">
        <v>86</v>
      </c>
    </row>
    <row r="6" spans="2:14" ht="36" customHeight="1" x14ac:dyDescent="0.4">
      <c r="D6" s="89"/>
      <c r="M6" s="76" t="s">
        <v>269</v>
      </c>
    </row>
    <row r="7" spans="2:14" ht="37.5" customHeight="1" x14ac:dyDescent="0.4">
      <c r="C7" s="98" t="s">
        <v>28</v>
      </c>
      <c r="D7" s="99"/>
      <c r="E7" s="100"/>
      <c r="F7" s="101" t="str">
        <f>'保険料作業（試作中）'!C3</f>
        <v/>
      </c>
      <c r="G7" s="101"/>
      <c r="H7" s="101"/>
      <c r="I7" s="101"/>
      <c r="J7" s="101"/>
      <c r="K7" s="101"/>
      <c r="L7" s="101"/>
      <c r="M7" s="102"/>
    </row>
    <row r="8" spans="2:14" ht="48" customHeight="1" x14ac:dyDescent="0.4">
      <c r="B8" s="77"/>
      <c r="C8" s="82" t="s">
        <v>7</v>
      </c>
      <c r="D8" s="82" t="s">
        <v>258</v>
      </c>
      <c r="E8" s="84" t="s">
        <v>8</v>
      </c>
      <c r="F8" s="82" t="s">
        <v>162</v>
      </c>
      <c r="G8" s="82" t="s">
        <v>163</v>
      </c>
      <c r="H8" s="82" t="s">
        <v>164</v>
      </c>
      <c r="I8" s="82" t="s">
        <v>229</v>
      </c>
      <c r="J8" s="83" t="s">
        <v>241</v>
      </c>
      <c r="K8" s="83" t="s">
        <v>238</v>
      </c>
      <c r="L8" s="82" t="s">
        <v>234</v>
      </c>
      <c r="M8" s="77" t="s">
        <v>257</v>
      </c>
    </row>
    <row r="9" spans="2:14" ht="21.75" customHeight="1" x14ac:dyDescent="0.4">
      <c r="B9" s="77" t="s">
        <v>5</v>
      </c>
      <c r="C9" s="92"/>
      <c r="D9" s="43"/>
      <c r="E9" s="93">
        <f>'保険料作業（試作中）'!C9</f>
        <v>-100</v>
      </c>
      <c r="F9" s="94" t="str">
        <f>'保険料作業（試作中）'!G9</f>
        <v/>
      </c>
      <c r="G9" s="94" t="str">
        <f>'保険料作業（試作中）'!H9</f>
        <v/>
      </c>
      <c r="H9" s="94">
        <f>'保険料作業（試作中）'!I9</f>
        <v>0</v>
      </c>
      <c r="I9" s="94">
        <f>SUM(F9:H9)</f>
        <v>0</v>
      </c>
      <c r="J9" s="94"/>
      <c r="K9" s="95" t="s">
        <v>237</v>
      </c>
      <c r="L9" s="94">
        <f>'保険料作業（試作中）'!F22</f>
        <v>0</v>
      </c>
      <c r="M9" s="93"/>
      <c r="N9" s="97"/>
    </row>
    <row r="10" spans="2:14" ht="21.75" customHeight="1" x14ac:dyDescent="0.4">
      <c r="B10" s="77" t="s">
        <v>230</v>
      </c>
      <c r="C10" s="92"/>
      <c r="D10" s="88"/>
      <c r="E10" s="93">
        <f>'保険料作業（試作中）'!C10</f>
        <v>-100</v>
      </c>
      <c r="F10" s="94">
        <f>'保険料作業（試作中）'!G10</f>
        <v>0</v>
      </c>
      <c r="G10" s="94">
        <f>'保険料作業（試作中）'!H10</f>
        <v>0</v>
      </c>
      <c r="H10" s="94">
        <f>'保険料作業（試作中）'!I10</f>
        <v>0</v>
      </c>
      <c r="I10" s="94">
        <f t="shared" ref="I10:I17" si="0">SUM(F10:H10)</f>
        <v>0</v>
      </c>
      <c r="J10" s="94">
        <f>'保険料作業（試作中）'!Q10</f>
        <v>1</v>
      </c>
      <c r="K10" s="95" t="str">
        <f>IF(L10&gt;0,"〇","")</f>
        <v/>
      </c>
      <c r="L10" s="94">
        <f>'保険料作業（試作中）'!F23</f>
        <v>0</v>
      </c>
      <c r="M10" s="93" t="str">
        <f>IF('保険料作業（試作中）'!K10=1,"７５歳以上（加入不可）",IF('保険料作業（試作中）'!L10=1,"２歳未満",""))</f>
        <v/>
      </c>
      <c r="N10" s="97" t="str">
        <f>IF(作業!D18&lt;=2,"出産免除確認","")</f>
        <v/>
      </c>
    </row>
    <row r="11" spans="2:14" ht="21.75" customHeight="1" x14ac:dyDescent="0.4">
      <c r="B11" s="77" t="s">
        <v>222</v>
      </c>
      <c r="C11" s="92"/>
      <c r="D11" s="88"/>
      <c r="E11" s="93">
        <f>'保険料作業（試作中）'!C11</f>
        <v>-100</v>
      </c>
      <c r="F11" s="94">
        <f>'保険料作業（試作中）'!G11</f>
        <v>0</v>
      </c>
      <c r="G11" s="94">
        <f>'保険料作業（試作中）'!H11</f>
        <v>0</v>
      </c>
      <c r="H11" s="94">
        <f>'保険料作業（試作中）'!I11</f>
        <v>0</v>
      </c>
      <c r="I11" s="94">
        <f t="shared" si="0"/>
        <v>0</v>
      </c>
      <c r="J11" s="94">
        <f>'保険料作業（試作中）'!Q11</f>
        <v>2</v>
      </c>
      <c r="K11" s="95" t="str">
        <f t="shared" ref="K11:K17" si="1">IF(L11&gt;0,"〇","")</f>
        <v/>
      </c>
      <c r="L11" s="94">
        <f>'保険料作業（試作中）'!F24</f>
        <v>0</v>
      </c>
      <c r="M11" s="93" t="str">
        <f>IF('保険料作業（試作中）'!K11=1,"７５歳以上（加入不可）",IF('保険料作業（試作中）'!L11=1,"２歳未満",""))</f>
        <v/>
      </c>
      <c r="N11" s="97" t="str">
        <f>IF(作業!D24&lt;=2,"出産免除確認","")</f>
        <v/>
      </c>
    </row>
    <row r="12" spans="2:14" ht="21.75" customHeight="1" x14ac:dyDescent="0.4">
      <c r="B12" s="77" t="s">
        <v>223</v>
      </c>
      <c r="C12" s="92"/>
      <c r="D12" s="88"/>
      <c r="E12" s="93">
        <f>'保険料作業（試作中）'!C12</f>
        <v>-100</v>
      </c>
      <c r="F12" s="94">
        <f>'保険料作業（試作中）'!G12</f>
        <v>0</v>
      </c>
      <c r="G12" s="94">
        <f>'保険料作業（試作中）'!H12</f>
        <v>0</v>
      </c>
      <c r="H12" s="94">
        <f>'保険料作業（試作中）'!I12</f>
        <v>0</v>
      </c>
      <c r="I12" s="94">
        <f t="shared" si="0"/>
        <v>0</v>
      </c>
      <c r="J12" s="94">
        <f>'保険料作業（試作中）'!Q12</f>
        <v>3</v>
      </c>
      <c r="K12" s="95" t="str">
        <f t="shared" si="1"/>
        <v/>
      </c>
      <c r="L12" s="94">
        <f>'保険料作業（試作中）'!F25</f>
        <v>0</v>
      </c>
      <c r="M12" s="93" t="str">
        <f>IF('保険料作業（試作中）'!K12=1,"７５歳以上（加入不可）",IF('保険料作業（試作中）'!L12=1,"２歳未満",""))</f>
        <v/>
      </c>
      <c r="N12" s="97" t="str">
        <f>IF(作業!D30&lt;=2,"出産免除確認","")</f>
        <v/>
      </c>
    </row>
    <row r="13" spans="2:14" ht="21.75" customHeight="1" x14ac:dyDescent="0.4">
      <c r="B13" s="77" t="s">
        <v>224</v>
      </c>
      <c r="C13" s="92"/>
      <c r="D13" s="88"/>
      <c r="E13" s="93">
        <f>'保険料作業（試作中）'!C13</f>
        <v>-100</v>
      </c>
      <c r="F13" s="94">
        <f>'保険料作業（試作中）'!G13</f>
        <v>0</v>
      </c>
      <c r="G13" s="94">
        <f>'保険料作業（試作中）'!H13</f>
        <v>0</v>
      </c>
      <c r="H13" s="94">
        <f>'保険料作業（試作中）'!I13</f>
        <v>0</v>
      </c>
      <c r="I13" s="94">
        <f t="shared" si="0"/>
        <v>0</v>
      </c>
      <c r="J13" s="94">
        <f>'保険料作業（試作中）'!Q13</f>
        <v>4</v>
      </c>
      <c r="K13" s="95" t="str">
        <f t="shared" si="1"/>
        <v/>
      </c>
      <c r="L13" s="94">
        <f>'保険料作業（試作中）'!F26</f>
        <v>0</v>
      </c>
      <c r="M13" s="93" t="str">
        <f>IF('保険料作業（試作中）'!K13=1,"７５歳以上（加入不可）",IF('保険料作業（試作中）'!L13=1,"２歳未満",""))</f>
        <v/>
      </c>
      <c r="N13" s="97" t="str">
        <f>IF(作業!D36&lt;=2,"出産免除確認","")</f>
        <v/>
      </c>
    </row>
    <row r="14" spans="2:14" ht="21.75" customHeight="1" x14ac:dyDescent="0.4">
      <c r="B14" s="77" t="s">
        <v>225</v>
      </c>
      <c r="C14" s="92"/>
      <c r="D14" s="88"/>
      <c r="E14" s="93">
        <f>'保険料作業（試作中）'!C14</f>
        <v>-100</v>
      </c>
      <c r="F14" s="94">
        <f>'保険料作業（試作中）'!G14</f>
        <v>0</v>
      </c>
      <c r="G14" s="94">
        <f>'保険料作業（試作中）'!H14</f>
        <v>0</v>
      </c>
      <c r="H14" s="94">
        <f>'保険料作業（試作中）'!I14</f>
        <v>0</v>
      </c>
      <c r="I14" s="94">
        <f t="shared" si="0"/>
        <v>0</v>
      </c>
      <c r="J14" s="94">
        <f>'保険料作業（試作中）'!Q14</f>
        <v>5</v>
      </c>
      <c r="K14" s="95" t="str">
        <f t="shared" si="1"/>
        <v/>
      </c>
      <c r="L14" s="94">
        <f>'保険料作業（試作中）'!F27</f>
        <v>0</v>
      </c>
      <c r="M14" s="93" t="str">
        <f>IF('保険料作業（試作中）'!K14=1,"７５歳以上（加入不可）",IF('保険料作業（試作中）'!L14=1,"２歳未満",""))</f>
        <v/>
      </c>
      <c r="N14" s="97" t="str">
        <f>IF(作業!D42&lt;=2,"出産免除確認","")</f>
        <v/>
      </c>
    </row>
    <row r="15" spans="2:14" ht="21.75" customHeight="1" x14ac:dyDescent="0.4">
      <c r="B15" s="77" t="s">
        <v>226</v>
      </c>
      <c r="C15" s="92"/>
      <c r="D15" s="88"/>
      <c r="E15" s="93">
        <f>'保険料作業（試作中）'!C15</f>
        <v>-100</v>
      </c>
      <c r="F15" s="94">
        <f>'保険料作業（試作中）'!G15</f>
        <v>0</v>
      </c>
      <c r="G15" s="94">
        <f>'保険料作業（試作中）'!H15</f>
        <v>0</v>
      </c>
      <c r="H15" s="94">
        <f>'保険料作業（試作中）'!I15</f>
        <v>0</v>
      </c>
      <c r="I15" s="94">
        <f t="shared" si="0"/>
        <v>0</v>
      </c>
      <c r="J15" s="94">
        <f>'保険料作業（試作中）'!Q15</f>
        <v>6</v>
      </c>
      <c r="K15" s="95" t="str">
        <f t="shared" si="1"/>
        <v/>
      </c>
      <c r="L15" s="94">
        <f>'保険料作業（試作中）'!F28</f>
        <v>0</v>
      </c>
      <c r="M15" s="93" t="str">
        <f>IF('保険料作業（試作中）'!K15=1,"７５歳以上（加入不可）",IF('保険料作業（試作中）'!L15=1,"２歳未満",""))</f>
        <v/>
      </c>
      <c r="N15" s="97" t="str">
        <f>IF(作業!D48&lt;=2,"出産免除確認","")</f>
        <v/>
      </c>
    </row>
    <row r="16" spans="2:14" ht="21.75" customHeight="1" x14ac:dyDescent="0.4">
      <c r="B16" s="77" t="s">
        <v>228</v>
      </c>
      <c r="C16" s="92"/>
      <c r="D16" s="88"/>
      <c r="E16" s="93">
        <f>'保険料作業（試作中）'!C16</f>
        <v>-100</v>
      </c>
      <c r="F16" s="94">
        <f>'保険料作業（試作中）'!G16</f>
        <v>0</v>
      </c>
      <c r="G16" s="94">
        <f>'保険料作業（試作中）'!H16</f>
        <v>0</v>
      </c>
      <c r="H16" s="94">
        <f>'保険料作業（試作中）'!I16</f>
        <v>0</v>
      </c>
      <c r="I16" s="94">
        <f t="shared" si="0"/>
        <v>0</v>
      </c>
      <c r="J16" s="94">
        <f>'保険料作業（試作中）'!Q16</f>
        <v>7</v>
      </c>
      <c r="K16" s="95" t="str">
        <f t="shared" si="1"/>
        <v/>
      </c>
      <c r="L16" s="94">
        <f>'保険料作業（試作中）'!F29</f>
        <v>0</v>
      </c>
      <c r="M16" s="93" t="str">
        <f>IF('保険料作業（試作中）'!K16=1,"７５歳以上（加入不可）",IF('保険料作業（試作中）'!L16=1,"２歳未満",""))</f>
        <v/>
      </c>
      <c r="N16" s="97" t="str">
        <f>IF(作業!D54&lt;=2,"出産免除確認","")</f>
        <v/>
      </c>
    </row>
    <row r="17" spans="2:14" ht="21.75" customHeight="1" x14ac:dyDescent="0.4">
      <c r="B17" s="77" t="s">
        <v>227</v>
      </c>
      <c r="C17" s="92"/>
      <c r="D17" s="88"/>
      <c r="E17" s="93">
        <f>'保険料作業（試作中）'!C17</f>
        <v>-100</v>
      </c>
      <c r="F17" s="94">
        <f>'保険料作業（試作中）'!G17</f>
        <v>0</v>
      </c>
      <c r="G17" s="94">
        <f>'保険料作業（試作中）'!H17</f>
        <v>0</v>
      </c>
      <c r="H17" s="94">
        <f>'保険料作業（試作中）'!I17</f>
        <v>0</v>
      </c>
      <c r="I17" s="94">
        <f t="shared" si="0"/>
        <v>0</v>
      </c>
      <c r="J17" s="94">
        <f>'保険料作業（試作中）'!Q17</f>
        <v>8</v>
      </c>
      <c r="K17" s="95" t="str">
        <f t="shared" si="1"/>
        <v/>
      </c>
      <c r="L17" s="94">
        <f>'保険料作業（試作中）'!F30</f>
        <v>0</v>
      </c>
      <c r="M17" s="93" t="str">
        <f>IF('保険料作業（試作中）'!K17=1,"７５歳以上（加入不可）",IF('保険料作業（試作中）'!L17=1,"２歳未満",""))</f>
        <v/>
      </c>
      <c r="N17" s="97" t="str">
        <f>IF(作業!D60&lt;=2,"出産免除確認","")</f>
        <v/>
      </c>
    </row>
    <row r="18" spans="2:14" ht="21.75" customHeight="1" thickBot="1" x14ac:dyDescent="0.45">
      <c r="J18" s="79" t="s">
        <v>229</v>
      </c>
      <c r="K18" s="79"/>
      <c r="L18" s="80">
        <f>SUM(L9:L17)</f>
        <v>0</v>
      </c>
    </row>
    <row r="19" spans="2:14" ht="21.75" customHeight="1" thickTop="1" x14ac:dyDescent="0.4">
      <c r="L19" s="96"/>
    </row>
    <row r="20" spans="2:14" ht="21.75" customHeight="1" x14ac:dyDescent="0.4">
      <c r="B20" s="76" t="s">
        <v>266</v>
      </c>
      <c r="L20" s="96"/>
    </row>
    <row r="21" spans="2:14" ht="21.75" customHeight="1" x14ac:dyDescent="0.4">
      <c r="B21" s="76" t="s">
        <v>262</v>
      </c>
    </row>
    <row r="22" spans="2:14" ht="21.75" customHeight="1" x14ac:dyDescent="0.4">
      <c r="B22" s="76" t="s">
        <v>236</v>
      </c>
    </row>
    <row r="23" spans="2:14" ht="21.75" customHeight="1" x14ac:dyDescent="0.4">
      <c r="B23" s="76" t="s">
        <v>232</v>
      </c>
    </row>
    <row r="24" spans="2:14" ht="21.75" customHeight="1" x14ac:dyDescent="0.4">
      <c r="B24" s="76" t="s">
        <v>233</v>
      </c>
    </row>
    <row r="25" spans="2:14" ht="21" customHeight="1" x14ac:dyDescent="0.4">
      <c r="B25" s="76" t="s">
        <v>239</v>
      </c>
    </row>
  </sheetData>
  <sheetProtection algorithmName="SHA-512" hashValue="rGbf8h/s4aa87ztv6jzupwPrA43oH/FeeNCftp9LwR+cC8njHXbZ2UzhJJhMRWBuPHfCxaol4O6XE1IpBXzT0Q==" saltValue="EZ8SE5COlPdRSq6QyAnKKQ==" spinCount="100000" sheet="1" objects="1" scenarios="1"/>
  <mergeCells count="3">
    <mergeCell ref="C7:E7"/>
    <mergeCell ref="F7:M7"/>
    <mergeCell ref="F3:G3"/>
  </mergeCells>
  <phoneticPr fontId="1"/>
  <conditionalFormatting sqref="E9:E17">
    <cfRule type="cellIs" dxfId="0" priority="1" operator="equal">
      <formula>-100</formula>
    </cfRule>
  </conditionalFormatting>
  <dataValidations count="2">
    <dataValidation type="list" allowBlank="1" showInputMessage="1" showErrorMessage="1" error="プルダウンもしくは「男」「女」で入力してください" sqref="D4" xr:uid="{89AEAE0F-EC28-49E8-8140-5148A1D316FF}">
      <formula1>"男,女"</formula1>
    </dataValidation>
    <dataValidation type="list" allowBlank="1" showInputMessage="1" showErrorMessage="1" sqref="D6" xr:uid="{3D17EAE2-9314-4BA9-97E6-2B75201DB5EB}">
      <formula1>#REF!</formula1>
    </dataValidation>
  </dataValidations>
  <pageMargins left="0.25" right="0.25" top="0.75" bottom="0.75" header="0.3" footer="0.3"/>
  <pageSetup paperSize="9" scale="8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7D46A34-0733-477C-AB0E-118EED749973}">
          <x14:formula1>
            <xm:f>区分判定データ!$I$2:$I$5</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9D4B-0BF5-498E-9E23-0E6AAADC037E}">
  <dimension ref="A3:AD33"/>
  <sheetViews>
    <sheetView topLeftCell="K7" workbookViewId="0">
      <selection activeCell="AC31" sqref="AC31"/>
    </sheetView>
  </sheetViews>
  <sheetFormatPr defaultRowHeight="18.75" x14ac:dyDescent="0.4"/>
  <cols>
    <col min="2" max="2" width="13.75" customWidth="1"/>
    <col min="3" max="3" width="14" customWidth="1"/>
    <col min="4" max="4" width="14.75" customWidth="1"/>
    <col min="5" max="6" width="15.5" customWidth="1"/>
    <col min="10" max="13" width="11.875" customWidth="1"/>
    <col min="18" max="18" width="17" customWidth="1"/>
    <col min="20" max="23" width="9" style="54"/>
    <col min="25" max="25" width="39.625" customWidth="1"/>
  </cols>
  <sheetData>
    <row r="3" spans="1:30" x14ac:dyDescent="0.4">
      <c r="B3" s="2" t="s">
        <v>28</v>
      </c>
      <c r="C3" s="105" t="str">
        <f>IFERROR(IF(加入月保険料!D5="","",作業!C14),"")</f>
        <v/>
      </c>
      <c r="D3" s="106"/>
      <c r="E3" s="90"/>
      <c r="F3" s="90"/>
      <c r="G3" s="90"/>
      <c r="H3" s="90"/>
      <c r="I3" s="90"/>
      <c r="J3" s="90"/>
      <c r="K3" s="90"/>
      <c r="L3" s="90"/>
      <c r="M3" s="90"/>
      <c r="N3" s="90"/>
      <c r="O3" s="90"/>
      <c r="S3" s="54"/>
      <c r="W3"/>
    </row>
    <row r="4" spans="1:30" x14ac:dyDescent="0.4">
      <c r="C4" s="90"/>
      <c r="D4" s="90"/>
      <c r="E4" s="90"/>
      <c r="F4" s="90"/>
      <c r="G4" s="90"/>
      <c r="H4" s="90"/>
      <c r="I4" s="90"/>
      <c r="J4" s="90"/>
      <c r="K4" s="90"/>
      <c r="L4" s="90"/>
      <c r="M4" s="90"/>
      <c r="N4" s="90"/>
      <c r="O4" s="90"/>
    </row>
    <row r="7" spans="1:30" x14ac:dyDescent="0.4">
      <c r="O7" t="s">
        <v>235</v>
      </c>
      <c r="P7" t="s">
        <v>235</v>
      </c>
    </row>
    <row r="8" spans="1:30" ht="53.25" customHeight="1" x14ac:dyDescent="0.4">
      <c r="C8" s="2" t="s">
        <v>251</v>
      </c>
      <c r="D8" s="2" t="s">
        <v>252</v>
      </c>
      <c r="E8" s="91" t="s">
        <v>264</v>
      </c>
      <c r="F8" s="2" t="s">
        <v>263</v>
      </c>
      <c r="G8" s="2" t="s">
        <v>162</v>
      </c>
      <c r="H8" s="2" t="s">
        <v>163</v>
      </c>
      <c r="I8" s="2" t="s">
        <v>164</v>
      </c>
      <c r="J8" s="2" t="s">
        <v>253</v>
      </c>
      <c r="K8" s="2" t="s">
        <v>254</v>
      </c>
      <c r="L8" s="2" t="s">
        <v>255</v>
      </c>
      <c r="M8" s="2" t="s">
        <v>256</v>
      </c>
      <c r="N8" s="2" t="s">
        <v>209</v>
      </c>
      <c r="O8" s="46" t="s">
        <v>221</v>
      </c>
      <c r="P8" s="85" t="s">
        <v>240</v>
      </c>
      <c r="Q8" s="66" t="s">
        <v>219</v>
      </c>
      <c r="S8" s="66" t="s">
        <v>207</v>
      </c>
      <c r="T8" s="66" t="s">
        <v>203</v>
      </c>
      <c r="U8" s="66" t="s">
        <v>204</v>
      </c>
      <c r="V8" s="66" t="s">
        <v>206</v>
      </c>
      <c r="W8" s="66"/>
    </row>
    <row r="9" spans="1:30" x14ac:dyDescent="0.4">
      <c r="B9" s="67" t="s">
        <v>5</v>
      </c>
      <c r="C9" s="2">
        <f>作業!C9</f>
        <v>-100</v>
      </c>
      <c r="D9" s="2"/>
      <c r="E9" s="2">
        <f>作業!C10</f>
        <v>-100</v>
      </c>
      <c r="F9" s="2">
        <f>作業!C12</f>
        <v>125</v>
      </c>
      <c r="G9" s="68" t="str">
        <f>IFERROR(VLOOKUP(C3,Y10:AC27,3,0),"")</f>
        <v/>
      </c>
      <c r="H9" s="68" t="str">
        <f>IFERROR(VLOOKUP(C3,Y10:AC27,4,0),"")</f>
        <v/>
      </c>
      <c r="I9" s="69">
        <f>IF(T9=1,VLOOKUP(C3,Y10:AD27,6,0),0)</f>
        <v>0</v>
      </c>
      <c r="J9" s="69">
        <f>SUM(G9:I9)</f>
        <v>0</v>
      </c>
      <c r="K9" s="69"/>
      <c r="L9" s="69"/>
      <c r="M9" s="69"/>
      <c r="N9" s="69">
        <f>SUM(G9:I9)</f>
        <v>0</v>
      </c>
      <c r="O9" s="69"/>
      <c r="P9" s="69"/>
      <c r="Q9" s="69"/>
      <c r="R9" s="65"/>
      <c r="S9" s="2"/>
      <c r="T9" s="66">
        <f>作業!D12</f>
        <v>2</v>
      </c>
      <c r="U9" s="66"/>
      <c r="V9" s="66"/>
      <c r="W9" s="66"/>
      <c r="Y9" s="2"/>
      <c r="Z9" s="2" t="s">
        <v>165</v>
      </c>
      <c r="AA9" s="2" t="s">
        <v>166</v>
      </c>
      <c r="AB9" s="2" t="s">
        <v>167</v>
      </c>
      <c r="AC9" s="2" t="s">
        <v>168</v>
      </c>
      <c r="AD9" s="2" t="s">
        <v>198</v>
      </c>
    </row>
    <row r="10" spans="1:30" x14ac:dyDescent="0.4">
      <c r="A10" s="104" t="s">
        <v>161</v>
      </c>
      <c r="B10" s="67">
        <v>1</v>
      </c>
      <c r="C10" s="2">
        <f>作業!C16</f>
        <v>-100</v>
      </c>
      <c r="D10" s="2">
        <f>作業!C17</f>
        <v>125</v>
      </c>
      <c r="E10" s="2">
        <f>作業!C18</f>
        <v>125</v>
      </c>
      <c r="F10" s="2">
        <f>作業!C19</f>
        <v>125</v>
      </c>
      <c r="G10" s="68">
        <f>IF(M10=1,0,VLOOKUP(W10,T$27:$W31,2,0))</f>
        <v>0</v>
      </c>
      <c r="H10" s="68">
        <f>IF(M10=1,0,VLOOKUP(W10,T$27:$W31,3,0))</f>
        <v>0</v>
      </c>
      <c r="I10" s="68">
        <f>IF(M10=1,0,VLOOKUP(W10,T$27:$W31,4,0))</f>
        <v>0</v>
      </c>
      <c r="J10" s="68">
        <f t="shared" ref="J10:J17" si="0">SUM(G10:I10)</f>
        <v>0</v>
      </c>
      <c r="K10" s="68">
        <f>IF(C10=-100,0,IF(D10&gt;=75,1,2))</f>
        <v>0</v>
      </c>
      <c r="L10" s="68">
        <f>IF(E10&lt;=1,1,2)</f>
        <v>2</v>
      </c>
      <c r="M10" s="68">
        <f>IF(K10=1,1,IF(L10=1,1,2))</f>
        <v>2</v>
      </c>
      <c r="N10" s="68">
        <f>IF(M10=1,0,SUM(G10:I10))</f>
        <v>0</v>
      </c>
      <c r="O10" s="68">
        <f>RANK(N10,N$10:N$17)</f>
        <v>1</v>
      </c>
      <c r="P10" s="81">
        <f t="shared" ref="P10:P17" si="1">O10+B10*0.01</f>
        <v>1.01</v>
      </c>
      <c r="Q10" s="68">
        <f>RANK(P10,P$10:P$17,1)</f>
        <v>1</v>
      </c>
      <c r="R10" s="64"/>
      <c r="S10" s="2">
        <f>IF(C10=-100,2,IF(D10&gt;=75,2,1))</f>
        <v>2</v>
      </c>
      <c r="T10" s="66">
        <f>作業!D19</f>
        <v>2</v>
      </c>
      <c r="U10" s="66">
        <f>作業!D20</f>
        <v>2</v>
      </c>
      <c r="V10" s="66">
        <f t="shared" ref="V10:V17" si="2">IF(C10&lt;=1,1,2)</f>
        <v>1</v>
      </c>
      <c r="W10" s="66" t="str">
        <f t="shared" ref="W10:W17" si="3">IF(S10=2,"未加入",IF(V10=1,"0-1歳",IF(U10=1,"未就学",IF(T10=1,"介護","一般家族"))))</f>
        <v>未加入</v>
      </c>
      <c r="Y10" s="2" t="s">
        <v>160</v>
      </c>
      <c r="Z10" s="2" t="s">
        <v>169</v>
      </c>
      <c r="AA10" s="2">
        <v>22900</v>
      </c>
      <c r="AB10" s="2">
        <v>8300</v>
      </c>
      <c r="AC10" s="2">
        <f>AA10+AB10</f>
        <v>31200</v>
      </c>
      <c r="AD10" s="2">
        <v>5600</v>
      </c>
    </row>
    <row r="11" spans="1:30" x14ac:dyDescent="0.4">
      <c r="A11" s="104"/>
      <c r="B11" s="67">
        <v>2</v>
      </c>
      <c r="C11" s="2">
        <f>作業!C22</f>
        <v>-100</v>
      </c>
      <c r="D11" s="2">
        <f>作業!C23</f>
        <v>125</v>
      </c>
      <c r="E11" s="2">
        <f>作業!C24</f>
        <v>125</v>
      </c>
      <c r="F11" s="2">
        <f>作業!C25</f>
        <v>125</v>
      </c>
      <c r="G11" s="68">
        <f>IF(M11=1,0,VLOOKUP(W11,T$27:$W32,2,0))</f>
        <v>0</v>
      </c>
      <c r="H11" s="68">
        <f>IF(M11=1,0,VLOOKUP(W11,T$27:$W32,3,0))</f>
        <v>0</v>
      </c>
      <c r="I11" s="68">
        <f>IF(M11=1,0,VLOOKUP(W11,T$27:$W32,4,0))</f>
        <v>0</v>
      </c>
      <c r="J11" s="68">
        <f t="shared" si="0"/>
        <v>0</v>
      </c>
      <c r="K11" s="68">
        <f t="shared" ref="K11:K17" si="4">IF(C11=-100,0,IF(D11&gt;=75,1,2))</f>
        <v>0</v>
      </c>
      <c r="L11" s="68">
        <f t="shared" ref="L11:L17" si="5">IF(E11&lt;=1,1,2)</f>
        <v>2</v>
      </c>
      <c r="M11" s="68">
        <f t="shared" ref="M11:M17" si="6">IF(K11=1,1,IF(L11=1,1,2))</f>
        <v>2</v>
      </c>
      <c r="N11" s="68">
        <f>IF(M11=1,0,SUM(G11:I11))</f>
        <v>0</v>
      </c>
      <c r="O11" s="68">
        <f t="shared" ref="O11:O17" si="7">RANK(N11,N$10:N$17)</f>
        <v>1</v>
      </c>
      <c r="P11" s="81">
        <f t="shared" si="1"/>
        <v>1.02</v>
      </c>
      <c r="Q11" s="68">
        <f t="shared" ref="Q11:Q17" si="8">RANK(P11,P$10:P$17,1)</f>
        <v>2</v>
      </c>
      <c r="R11" s="64"/>
      <c r="S11" s="2">
        <f t="shared" ref="S11:S17" si="9">IF(C11=-100,2,1)</f>
        <v>2</v>
      </c>
      <c r="T11" s="66">
        <f>作業!D25</f>
        <v>2</v>
      </c>
      <c r="U11" s="66">
        <f>作業!D26</f>
        <v>2</v>
      </c>
      <c r="V11" s="66">
        <f t="shared" si="2"/>
        <v>1</v>
      </c>
      <c r="W11" s="66" t="str">
        <f t="shared" si="3"/>
        <v>未加入</v>
      </c>
      <c r="Y11" s="2" t="s">
        <v>159</v>
      </c>
      <c r="Z11" s="2" t="s">
        <v>170</v>
      </c>
      <c r="AA11" s="2">
        <v>19400</v>
      </c>
      <c r="AB11" s="2">
        <v>6200</v>
      </c>
      <c r="AC11" s="2">
        <f t="shared" ref="AC11:AC28" si="10">AA11+AB11</f>
        <v>25600</v>
      </c>
      <c r="AD11" s="2"/>
    </row>
    <row r="12" spans="1:30" x14ac:dyDescent="0.4">
      <c r="A12" s="104"/>
      <c r="B12" s="67">
        <v>3</v>
      </c>
      <c r="C12" s="2">
        <f>作業!C28</f>
        <v>-100</v>
      </c>
      <c r="D12" s="2">
        <f>作業!C29</f>
        <v>125</v>
      </c>
      <c r="E12" s="2">
        <f>作業!C30</f>
        <v>125</v>
      </c>
      <c r="F12" s="2">
        <f>作業!C31</f>
        <v>125</v>
      </c>
      <c r="G12" s="68">
        <f>IF(M12=1,0,VLOOKUP(W12,T$27:$W33,2,0))</f>
        <v>0</v>
      </c>
      <c r="H12" s="68">
        <f>IF(M12=1,0,VLOOKUP(W12,T$27:$W33,3,0))</f>
        <v>0</v>
      </c>
      <c r="I12" s="68">
        <f>IF(M12=1,0,VLOOKUP(W12,T$27:$W33,4,0))</f>
        <v>0</v>
      </c>
      <c r="J12" s="68">
        <f t="shared" si="0"/>
        <v>0</v>
      </c>
      <c r="K12" s="68">
        <f t="shared" si="4"/>
        <v>0</v>
      </c>
      <c r="L12" s="68">
        <f t="shared" si="5"/>
        <v>2</v>
      </c>
      <c r="M12" s="68">
        <f t="shared" si="6"/>
        <v>2</v>
      </c>
      <c r="N12" s="68">
        <f t="shared" ref="N12:N17" si="11">IF(M12=1,0,SUM(G12:I12))</f>
        <v>0</v>
      </c>
      <c r="O12" s="68">
        <f t="shared" si="7"/>
        <v>1</v>
      </c>
      <c r="P12" s="81">
        <f t="shared" si="1"/>
        <v>1.03</v>
      </c>
      <c r="Q12" s="68">
        <f t="shared" si="8"/>
        <v>3</v>
      </c>
      <c r="R12" s="64"/>
      <c r="S12" s="2">
        <f t="shared" si="9"/>
        <v>2</v>
      </c>
      <c r="T12" s="66">
        <f>作業!D31</f>
        <v>2</v>
      </c>
      <c r="U12" s="66">
        <f>作業!D32</f>
        <v>2</v>
      </c>
      <c r="V12" s="66">
        <f t="shared" si="2"/>
        <v>1</v>
      </c>
      <c r="W12" s="66" t="str">
        <f t="shared" si="3"/>
        <v>未加入</v>
      </c>
      <c r="Y12" s="2" t="s">
        <v>158</v>
      </c>
      <c r="Z12" s="2" t="s">
        <v>171</v>
      </c>
      <c r="AA12" s="2">
        <v>13500</v>
      </c>
      <c r="AB12" s="2">
        <v>4300</v>
      </c>
      <c r="AC12" s="2">
        <f t="shared" si="10"/>
        <v>17800</v>
      </c>
      <c r="AD12" s="2"/>
    </row>
    <row r="13" spans="1:30" x14ac:dyDescent="0.4">
      <c r="A13" s="104"/>
      <c r="B13" s="67">
        <v>4</v>
      </c>
      <c r="C13" s="2">
        <f>作業!C34</f>
        <v>-100</v>
      </c>
      <c r="D13" s="2">
        <f>作業!C35</f>
        <v>125</v>
      </c>
      <c r="E13" s="2">
        <f>作業!C36</f>
        <v>125</v>
      </c>
      <c r="F13" s="2">
        <f>作業!C37</f>
        <v>125</v>
      </c>
      <c r="G13" s="68">
        <f>IF(M13=1,0,VLOOKUP(W13,T$27:$W34,2,0))</f>
        <v>0</v>
      </c>
      <c r="H13" s="68">
        <f>IF(M13=1,0,VLOOKUP(W13,T$27:$W34,3,0))</f>
        <v>0</v>
      </c>
      <c r="I13" s="68">
        <f>IF(M13=1,0,VLOOKUP(W13,T$27:$W34,4,0))</f>
        <v>0</v>
      </c>
      <c r="J13" s="68">
        <f t="shared" si="0"/>
        <v>0</v>
      </c>
      <c r="K13" s="68">
        <f t="shared" si="4"/>
        <v>0</v>
      </c>
      <c r="L13" s="68">
        <f t="shared" si="5"/>
        <v>2</v>
      </c>
      <c r="M13" s="68">
        <f t="shared" si="6"/>
        <v>2</v>
      </c>
      <c r="N13" s="68">
        <f t="shared" si="11"/>
        <v>0</v>
      </c>
      <c r="O13" s="68">
        <f t="shared" si="7"/>
        <v>1</v>
      </c>
      <c r="P13" s="81">
        <f t="shared" si="1"/>
        <v>1.04</v>
      </c>
      <c r="Q13" s="68">
        <f t="shared" si="8"/>
        <v>4</v>
      </c>
      <c r="R13" s="64"/>
      <c r="S13" s="2">
        <f t="shared" si="9"/>
        <v>2</v>
      </c>
      <c r="T13" s="66">
        <f>作業!D37</f>
        <v>2</v>
      </c>
      <c r="U13" s="66">
        <f>作業!D38</f>
        <v>2</v>
      </c>
      <c r="V13" s="66">
        <f t="shared" si="2"/>
        <v>1</v>
      </c>
      <c r="W13" s="66" t="str">
        <f t="shared" si="3"/>
        <v>未加入</v>
      </c>
      <c r="Y13" s="2" t="s">
        <v>157</v>
      </c>
      <c r="Z13" s="2" t="s">
        <v>172</v>
      </c>
      <c r="AA13" s="2">
        <v>11000</v>
      </c>
      <c r="AB13" s="2">
        <v>3700</v>
      </c>
      <c r="AC13" s="2">
        <f t="shared" si="10"/>
        <v>14700</v>
      </c>
      <c r="AD13" s="2"/>
    </row>
    <row r="14" spans="1:30" x14ac:dyDescent="0.4">
      <c r="A14" s="104"/>
      <c r="B14" s="67">
        <v>5</v>
      </c>
      <c r="C14" s="2">
        <f>作業!C40</f>
        <v>-100</v>
      </c>
      <c r="D14" s="2">
        <f>作業!C41</f>
        <v>125</v>
      </c>
      <c r="E14" s="2">
        <f>作業!C42</f>
        <v>125</v>
      </c>
      <c r="F14" s="2">
        <f>作業!C43</f>
        <v>125</v>
      </c>
      <c r="G14" s="68">
        <f>IF(M14=1,0,VLOOKUP(W14,T$27:$W35,2,0))</f>
        <v>0</v>
      </c>
      <c r="H14" s="68">
        <f>IF(M14=1,0,VLOOKUP(W14,T$27:$W35,3,0))</f>
        <v>0</v>
      </c>
      <c r="I14" s="68">
        <f>IF(M14=1,0,VLOOKUP(W14,T$27:$W35,4,0))</f>
        <v>0</v>
      </c>
      <c r="J14" s="68">
        <f t="shared" si="0"/>
        <v>0</v>
      </c>
      <c r="K14" s="68">
        <f t="shared" si="4"/>
        <v>0</v>
      </c>
      <c r="L14" s="68">
        <f t="shared" si="5"/>
        <v>2</v>
      </c>
      <c r="M14" s="68">
        <f t="shared" si="6"/>
        <v>2</v>
      </c>
      <c r="N14" s="68">
        <f t="shared" si="11"/>
        <v>0</v>
      </c>
      <c r="O14" s="68">
        <f t="shared" si="7"/>
        <v>1</v>
      </c>
      <c r="P14" s="81">
        <f t="shared" si="1"/>
        <v>1.05</v>
      </c>
      <c r="Q14" s="68">
        <f t="shared" si="8"/>
        <v>5</v>
      </c>
      <c r="R14" s="64"/>
      <c r="S14" s="2">
        <f t="shared" si="9"/>
        <v>2</v>
      </c>
      <c r="T14" s="66">
        <f>作業!D43</f>
        <v>2</v>
      </c>
      <c r="U14" s="66">
        <f>作業!D44</f>
        <v>2</v>
      </c>
      <c r="V14" s="66">
        <f t="shared" si="2"/>
        <v>1</v>
      </c>
      <c r="W14" s="66" t="str">
        <f t="shared" si="3"/>
        <v>未加入</v>
      </c>
      <c r="Y14" s="2" t="s">
        <v>156</v>
      </c>
      <c r="Z14" s="2" t="s">
        <v>173</v>
      </c>
      <c r="AA14" s="2">
        <v>20900</v>
      </c>
      <c r="AB14" s="2">
        <v>7800</v>
      </c>
      <c r="AC14" s="2">
        <f t="shared" si="10"/>
        <v>28700</v>
      </c>
      <c r="AD14" s="2">
        <v>5100</v>
      </c>
    </row>
    <row r="15" spans="1:30" x14ac:dyDescent="0.4">
      <c r="A15" s="104"/>
      <c r="B15" s="67">
        <v>6</v>
      </c>
      <c r="C15" s="2">
        <f>作業!C46</f>
        <v>-100</v>
      </c>
      <c r="D15" s="2">
        <f>作業!C47</f>
        <v>125</v>
      </c>
      <c r="E15" s="2">
        <f>作業!C48</f>
        <v>125</v>
      </c>
      <c r="F15" s="2">
        <f>作業!C49</f>
        <v>125</v>
      </c>
      <c r="G15" s="68">
        <f>IF(M15=1,0,VLOOKUP(W15,T$27:$W36,2,0))</f>
        <v>0</v>
      </c>
      <c r="H15" s="68">
        <f>IF(M15=1,0,VLOOKUP(W15,T$27:$W36,3,0))</f>
        <v>0</v>
      </c>
      <c r="I15" s="68">
        <f>IF(M15=1,0,VLOOKUP(W15,T$27:$W36,4,0))</f>
        <v>0</v>
      </c>
      <c r="J15" s="68">
        <f t="shared" si="0"/>
        <v>0</v>
      </c>
      <c r="K15" s="68">
        <f t="shared" si="4"/>
        <v>0</v>
      </c>
      <c r="L15" s="68">
        <f t="shared" si="5"/>
        <v>2</v>
      </c>
      <c r="M15" s="68">
        <f t="shared" si="6"/>
        <v>2</v>
      </c>
      <c r="N15" s="68">
        <f t="shared" si="11"/>
        <v>0</v>
      </c>
      <c r="O15" s="68">
        <f t="shared" si="7"/>
        <v>1</v>
      </c>
      <c r="P15" s="81">
        <f t="shared" si="1"/>
        <v>1.06</v>
      </c>
      <c r="Q15" s="68">
        <f t="shared" si="8"/>
        <v>6</v>
      </c>
      <c r="R15" s="64"/>
      <c r="S15" s="2">
        <f t="shared" si="9"/>
        <v>2</v>
      </c>
      <c r="T15" s="66">
        <f>作業!D49</f>
        <v>2</v>
      </c>
      <c r="U15" s="66">
        <f>作業!D50</f>
        <v>2</v>
      </c>
      <c r="V15" s="66">
        <f t="shared" si="2"/>
        <v>1</v>
      </c>
      <c r="W15" s="66" t="str">
        <f t="shared" si="3"/>
        <v>未加入</v>
      </c>
      <c r="Y15" s="2" t="s">
        <v>155</v>
      </c>
      <c r="Z15" s="2" t="s">
        <v>174</v>
      </c>
      <c r="AA15" s="2">
        <v>19300</v>
      </c>
      <c r="AB15" s="2">
        <v>6100</v>
      </c>
      <c r="AC15" s="2">
        <f t="shared" si="10"/>
        <v>25400</v>
      </c>
      <c r="AD15" s="2"/>
    </row>
    <row r="16" spans="1:30" x14ac:dyDescent="0.4">
      <c r="A16" s="104"/>
      <c r="B16" s="67">
        <v>7</v>
      </c>
      <c r="C16" s="2">
        <f>作業!C52</f>
        <v>-100</v>
      </c>
      <c r="D16" s="2">
        <f>作業!C53</f>
        <v>125</v>
      </c>
      <c r="E16" s="2">
        <f>作業!C54</f>
        <v>125</v>
      </c>
      <c r="F16" s="2">
        <f>作業!C55</f>
        <v>125</v>
      </c>
      <c r="G16" s="68">
        <f>IF(M16=1,0,VLOOKUP(W16,T$27:$W37,2,0))</f>
        <v>0</v>
      </c>
      <c r="H16" s="68">
        <f>IF(M16=1,0,VLOOKUP(W16,T$27:$W37,3,0))</f>
        <v>0</v>
      </c>
      <c r="I16" s="68">
        <f>IF(M16=1,0,VLOOKUP(W16,T$27:$W37,4,0))</f>
        <v>0</v>
      </c>
      <c r="J16" s="68">
        <f t="shared" si="0"/>
        <v>0</v>
      </c>
      <c r="K16" s="68">
        <f t="shared" si="4"/>
        <v>0</v>
      </c>
      <c r="L16" s="68">
        <f t="shared" si="5"/>
        <v>2</v>
      </c>
      <c r="M16" s="68">
        <f t="shared" si="6"/>
        <v>2</v>
      </c>
      <c r="N16" s="68">
        <f t="shared" si="11"/>
        <v>0</v>
      </c>
      <c r="O16" s="68">
        <f t="shared" si="7"/>
        <v>1</v>
      </c>
      <c r="P16" s="81">
        <f t="shared" si="1"/>
        <v>1.07</v>
      </c>
      <c r="Q16" s="68">
        <f t="shared" si="8"/>
        <v>7</v>
      </c>
      <c r="R16" s="64"/>
      <c r="S16" s="2">
        <f t="shared" si="9"/>
        <v>2</v>
      </c>
      <c r="T16" s="66">
        <f>作業!D55</f>
        <v>2</v>
      </c>
      <c r="U16" s="66">
        <f>作業!D56</f>
        <v>2</v>
      </c>
      <c r="V16" s="66">
        <f t="shared" si="2"/>
        <v>1</v>
      </c>
      <c r="W16" s="66" t="str">
        <f t="shared" si="3"/>
        <v>未加入</v>
      </c>
      <c r="Y16" s="2" t="s">
        <v>154</v>
      </c>
      <c r="Z16" s="2" t="s">
        <v>175</v>
      </c>
      <c r="AA16" s="2">
        <v>13300</v>
      </c>
      <c r="AB16" s="2">
        <v>4200</v>
      </c>
      <c r="AC16" s="2">
        <f t="shared" si="10"/>
        <v>17500</v>
      </c>
      <c r="AD16" s="2"/>
    </row>
    <row r="17" spans="1:30" x14ac:dyDescent="0.4">
      <c r="A17" s="104"/>
      <c r="B17" s="67">
        <v>8</v>
      </c>
      <c r="C17" s="2">
        <f>作業!C58</f>
        <v>-100</v>
      </c>
      <c r="D17" s="2">
        <f>作業!C59</f>
        <v>125</v>
      </c>
      <c r="E17" s="2">
        <f>作業!C60</f>
        <v>125</v>
      </c>
      <c r="F17" s="2">
        <f>作業!C61</f>
        <v>125</v>
      </c>
      <c r="G17" s="68">
        <f>IF(M17=1,0,VLOOKUP(W17,T$27:$W38,2,0))</f>
        <v>0</v>
      </c>
      <c r="H17" s="68">
        <f>IF(M17=1,0,VLOOKUP(W17,T$27:$W38,3,0))</f>
        <v>0</v>
      </c>
      <c r="I17" s="68">
        <f>IF(M17=1,0,VLOOKUP(W17,T$27:$W38,4,0))</f>
        <v>0</v>
      </c>
      <c r="J17" s="68">
        <f t="shared" si="0"/>
        <v>0</v>
      </c>
      <c r="K17" s="68">
        <f t="shared" si="4"/>
        <v>0</v>
      </c>
      <c r="L17" s="68">
        <f t="shared" si="5"/>
        <v>2</v>
      </c>
      <c r="M17" s="68">
        <f t="shared" si="6"/>
        <v>2</v>
      </c>
      <c r="N17" s="68">
        <f t="shared" si="11"/>
        <v>0</v>
      </c>
      <c r="O17" s="68">
        <f t="shared" si="7"/>
        <v>1</v>
      </c>
      <c r="P17" s="81">
        <f t="shared" si="1"/>
        <v>1.08</v>
      </c>
      <c r="Q17" s="68">
        <f t="shared" si="8"/>
        <v>8</v>
      </c>
      <c r="R17" s="64"/>
      <c r="S17" s="2">
        <f t="shared" si="9"/>
        <v>2</v>
      </c>
      <c r="T17" s="66">
        <f>作業!D61</f>
        <v>2</v>
      </c>
      <c r="U17" s="66">
        <f>作業!D62</f>
        <v>2</v>
      </c>
      <c r="V17" s="66">
        <f t="shared" si="2"/>
        <v>1</v>
      </c>
      <c r="W17" s="66" t="str">
        <f t="shared" si="3"/>
        <v>未加入</v>
      </c>
      <c r="Y17" s="2" t="s">
        <v>153</v>
      </c>
      <c r="Z17" s="2" t="s">
        <v>176</v>
      </c>
      <c r="AA17" s="2">
        <v>10800</v>
      </c>
      <c r="AB17" s="2">
        <v>3600</v>
      </c>
      <c r="AC17" s="2">
        <f t="shared" si="10"/>
        <v>14400</v>
      </c>
      <c r="AD17" s="2"/>
    </row>
    <row r="18" spans="1:30" x14ac:dyDescent="0.4">
      <c r="Y18" s="2" t="s">
        <v>90</v>
      </c>
      <c r="Z18" s="2" t="s">
        <v>177</v>
      </c>
      <c r="AA18" s="2">
        <v>18600</v>
      </c>
      <c r="AB18" s="2">
        <v>6500</v>
      </c>
      <c r="AC18" s="2">
        <f t="shared" si="10"/>
        <v>25100</v>
      </c>
      <c r="AD18" s="2">
        <v>4700</v>
      </c>
    </row>
    <row r="19" spans="1:30" x14ac:dyDescent="0.4">
      <c r="Y19" s="2" t="s">
        <v>96</v>
      </c>
      <c r="Z19" s="2" t="s">
        <v>178</v>
      </c>
      <c r="AA19" s="2">
        <v>18300</v>
      </c>
      <c r="AB19" s="2">
        <v>6400</v>
      </c>
      <c r="AC19" s="2">
        <f t="shared" si="10"/>
        <v>24700</v>
      </c>
      <c r="AD19" s="2">
        <v>4700</v>
      </c>
    </row>
    <row r="20" spans="1:30" x14ac:dyDescent="0.4">
      <c r="Y20" s="2" t="s">
        <v>89</v>
      </c>
      <c r="Z20" s="2" t="s">
        <v>179</v>
      </c>
      <c r="AA20" s="2">
        <v>14800</v>
      </c>
      <c r="AB20" s="2">
        <v>5100</v>
      </c>
      <c r="AC20" s="2">
        <f t="shared" si="10"/>
        <v>19900</v>
      </c>
      <c r="AD20" s="2"/>
    </row>
    <row r="21" spans="1:30" x14ac:dyDescent="0.4">
      <c r="B21" t="s">
        <v>220</v>
      </c>
      <c r="C21" s="2" t="s">
        <v>212</v>
      </c>
      <c r="D21" s="2" t="s">
        <v>214</v>
      </c>
      <c r="E21" s="2" t="s">
        <v>201</v>
      </c>
      <c r="F21" s="2" t="s">
        <v>208</v>
      </c>
      <c r="Y21" s="2" t="s">
        <v>88</v>
      </c>
      <c r="Z21" s="2" t="s">
        <v>180</v>
      </c>
      <c r="AA21" s="2">
        <v>9400</v>
      </c>
      <c r="AB21" s="2">
        <v>3100</v>
      </c>
      <c r="AC21" s="2">
        <f t="shared" si="10"/>
        <v>12500</v>
      </c>
      <c r="AD21" s="2"/>
    </row>
    <row r="22" spans="1:30" x14ac:dyDescent="0.4">
      <c r="C22" s="68" t="str">
        <f>G9</f>
        <v/>
      </c>
      <c r="D22" s="68" t="str">
        <f>H9</f>
        <v/>
      </c>
      <c r="E22" s="68">
        <f>I9</f>
        <v>0</v>
      </c>
      <c r="F22" s="68">
        <f t="shared" ref="F22:F30" si="12">VALUE(SUM(C22:E22))</f>
        <v>0</v>
      </c>
      <c r="J22" s="87"/>
      <c r="K22" s="87"/>
      <c r="L22" s="87"/>
      <c r="M22" s="87"/>
      <c r="Y22" s="2" t="s">
        <v>87</v>
      </c>
      <c r="Z22" s="2" t="s">
        <v>181</v>
      </c>
      <c r="AA22" s="2">
        <v>7800</v>
      </c>
      <c r="AB22" s="2">
        <v>2700</v>
      </c>
      <c r="AC22" s="2">
        <f t="shared" si="10"/>
        <v>10500</v>
      </c>
      <c r="AD22" s="2"/>
    </row>
    <row r="23" spans="1:30" x14ac:dyDescent="0.4">
      <c r="C23" s="68">
        <f>IF($Q10&lt;=4,G10,0)</f>
        <v>0</v>
      </c>
      <c r="D23" s="68">
        <f t="shared" ref="D23:D30" si="13">IF($Q10&lt;=4,H10,0)</f>
        <v>0</v>
      </c>
      <c r="E23" s="68">
        <f t="shared" ref="E23:E30" si="14">I10</f>
        <v>0</v>
      </c>
      <c r="F23" s="68">
        <f t="shared" si="12"/>
        <v>0</v>
      </c>
      <c r="J23" s="87"/>
      <c r="K23" s="87"/>
      <c r="L23" s="87"/>
      <c r="M23" s="87"/>
      <c r="Y23" s="2" t="s">
        <v>94</v>
      </c>
      <c r="Z23" s="2" t="s">
        <v>182</v>
      </c>
      <c r="AA23" s="2">
        <v>14700</v>
      </c>
      <c r="AB23" s="2">
        <v>5000</v>
      </c>
      <c r="AC23" s="2">
        <f t="shared" si="10"/>
        <v>19700</v>
      </c>
      <c r="AD23" s="2">
        <v>4200</v>
      </c>
    </row>
    <row r="24" spans="1:30" x14ac:dyDescent="0.4">
      <c r="C24" s="68">
        <f t="shared" ref="C24:C30" si="15">IF($Q11&lt;=4,G11,0)</f>
        <v>0</v>
      </c>
      <c r="D24" s="68">
        <f t="shared" si="13"/>
        <v>0</v>
      </c>
      <c r="E24" s="68">
        <f t="shared" si="14"/>
        <v>0</v>
      </c>
      <c r="F24" s="68">
        <f t="shared" si="12"/>
        <v>0</v>
      </c>
      <c r="J24" s="87"/>
      <c r="K24" s="87"/>
      <c r="L24" s="87"/>
      <c r="M24" s="87"/>
      <c r="Y24" s="2" t="s">
        <v>93</v>
      </c>
      <c r="Z24" s="2" t="s">
        <v>183</v>
      </c>
      <c r="AA24" s="2">
        <v>14200</v>
      </c>
      <c r="AB24" s="2">
        <v>5000</v>
      </c>
      <c r="AC24" s="2">
        <f t="shared" si="10"/>
        <v>19200</v>
      </c>
      <c r="AD24" s="2"/>
    </row>
    <row r="25" spans="1:30" x14ac:dyDescent="0.4">
      <c r="C25" s="68">
        <f t="shared" si="15"/>
        <v>0</v>
      </c>
      <c r="D25" s="68">
        <f t="shared" si="13"/>
        <v>0</v>
      </c>
      <c r="E25" s="68">
        <f t="shared" si="14"/>
        <v>0</v>
      </c>
      <c r="F25" s="68">
        <f t="shared" si="12"/>
        <v>0</v>
      </c>
      <c r="J25" s="87"/>
      <c r="K25" s="87"/>
      <c r="L25" s="87"/>
      <c r="M25" s="87"/>
      <c r="T25" s="54" t="s">
        <v>217</v>
      </c>
      <c r="Y25" s="2" t="s">
        <v>95</v>
      </c>
      <c r="Z25" s="2" t="s">
        <v>184</v>
      </c>
      <c r="AA25" s="2">
        <v>12300</v>
      </c>
      <c r="AB25" s="2">
        <v>4400</v>
      </c>
      <c r="AC25" s="2">
        <f t="shared" si="10"/>
        <v>16700</v>
      </c>
      <c r="AD25" s="2">
        <v>4200</v>
      </c>
    </row>
    <row r="26" spans="1:30" x14ac:dyDescent="0.4">
      <c r="C26" s="68">
        <f t="shared" si="15"/>
        <v>0</v>
      </c>
      <c r="D26" s="68">
        <f t="shared" si="13"/>
        <v>0</v>
      </c>
      <c r="E26" s="68">
        <f t="shared" si="14"/>
        <v>0</v>
      </c>
      <c r="F26" s="68">
        <f t="shared" si="12"/>
        <v>0</v>
      </c>
      <c r="J26" s="87"/>
      <c r="K26" s="87"/>
      <c r="L26" s="87"/>
      <c r="M26" s="87"/>
      <c r="T26" s="66" t="s">
        <v>216</v>
      </c>
      <c r="U26" s="66" t="s">
        <v>213</v>
      </c>
      <c r="V26" s="66" t="s">
        <v>215</v>
      </c>
      <c r="W26" s="66" t="s">
        <v>202</v>
      </c>
      <c r="Y26" s="2" t="s">
        <v>92</v>
      </c>
      <c r="Z26" s="2" t="s">
        <v>185</v>
      </c>
      <c r="AA26" s="2">
        <v>9000</v>
      </c>
      <c r="AB26" s="2">
        <v>3000</v>
      </c>
      <c r="AC26" s="2">
        <f t="shared" si="10"/>
        <v>12000</v>
      </c>
      <c r="AD26" s="2"/>
    </row>
    <row r="27" spans="1:30" x14ac:dyDescent="0.4">
      <c r="C27" s="68">
        <f t="shared" si="15"/>
        <v>0</v>
      </c>
      <c r="D27" s="68">
        <f t="shared" si="13"/>
        <v>0</v>
      </c>
      <c r="E27" s="68">
        <f t="shared" si="14"/>
        <v>0</v>
      </c>
      <c r="F27" s="68">
        <f t="shared" si="12"/>
        <v>0</v>
      </c>
      <c r="J27" s="87"/>
      <c r="K27" s="87"/>
      <c r="L27" s="87"/>
      <c r="M27" s="87"/>
      <c r="T27" s="66" t="s">
        <v>201</v>
      </c>
      <c r="U27" s="86">
        <f>AA28</f>
        <v>3800</v>
      </c>
      <c r="V27" s="86">
        <f>AB28</f>
        <v>1300</v>
      </c>
      <c r="W27" s="86">
        <f>AD28</f>
        <v>3600</v>
      </c>
      <c r="Y27" s="2" t="s">
        <v>91</v>
      </c>
      <c r="Z27" s="2" t="s">
        <v>186</v>
      </c>
      <c r="AA27" s="2">
        <v>7600</v>
      </c>
      <c r="AB27" s="2">
        <v>2400</v>
      </c>
      <c r="AC27" s="2">
        <f t="shared" si="10"/>
        <v>10000</v>
      </c>
      <c r="AD27" s="2"/>
    </row>
    <row r="28" spans="1:30" x14ac:dyDescent="0.4">
      <c r="C28" s="68">
        <f t="shared" si="15"/>
        <v>0</v>
      </c>
      <c r="D28" s="68">
        <f t="shared" si="13"/>
        <v>0</v>
      </c>
      <c r="E28" s="68">
        <f t="shared" si="14"/>
        <v>0</v>
      </c>
      <c r="F28" s="68">
        <f t="shared" si="12"/>
        <v>0</v>
      </c>
      <c r="J28" s="87"/>
      <c r="K28" s="87"/>
      <c r="L28" s="87"/>
      <c r="M28" s="87"/>
      <c r="T28" s="66" t="s">
        <v>210</v>
      </c>
      <c r="U28" s="86">
        <f>U27</f>
        <v>3800</v>
      </c>
      <c r="V28" s="86">
        <f>V27</f>
        <v>1300</v>
      </c>
      <c r="W28" s="86">
        <v>0</v>
      </c>
      <c r="Y28" s="2" t="s">
        <v>243</v>
      </c>
      <c r="Z28" s="2" t="s">
        <v>187</v>
      </c>
      <c r="AA28" s="2">
        <v>3800</v>
      </c>
      <c r="AB28" s="2">
        <v>1300</v>
      </c>
      <c r="AC28" s="2">
        <f t="shared" si="10"/>
        <v>5100</v>
      </c>
      <c r="AD28" s="2">
        <v>3600</v>
      </c>
    </row>
    <row r="29" spans="1:30" x14ac:dyDescent="0.4">
      <c r="C29" s="68">
        <f t="shared" si="15"/>
        <v>0</v>
      </c>
      <c r="D29" s="68">
        <f t="shared" si="13"/>
        <v>0</v>
      </c>
      <c r="E29" s="68">
        <f t="shared" si="14"/>
        <v>0</v>
      </c>
      <c r="F29" s="68">
        <f t="shared" si="12"/>
        <v>0</v>
      </c>
      <c r="J29" s="87"/>
      <c r="K29" s="87"/>
      <c r="L29" s="87"/>
      <c r="M29" s="87"/>
      <c r="T29" s="66" t="s">
        <v>211</v>
      </c>
      <c r="U29" s="86">
        <f>AA29</f>
        <v>2700</v>
      </c>
      <c r="V29" s="86">
        <f>AB29</f>
        <v>900</v>
      </c>
      <c r="W29" s="86">
        <v>0</v>
      </c>
      <c r="Y29" s="2" t="s">
        <v>242</v>
      </c>
      <c r="Z29" s="2" t="s">
        <v>188</v>
      </c>
      <c r="AA29" s="2">
        <v>2700</v>
      </c>
      <c r="AB29" s="2">
        <v>900</v>
      </c>
      <c r="AC29" s="2">
        <v>3000</v>
      </c>
      <c r="AD29" s="2"/>
    </row>
    <row r="30" spans="1:30" x14ac:dyDescent="0.4">
      <c r="C30" s="68">
        <f t="shared" si="15"/>
        <v>0</v>
      </c>
      <c r="D30" s="68">
        <f t="shared" si="13"/>
        <v>0</v>
      </c>
      <c r="E30" s="68">
        <f t="shared" si="14"/>
        <v>0</v>
      </c>
      <c r="F30" s="68">
        <f t="shared" si="12"/>
        <v>0</v>
      </c>
      <c r="J30" s="87"/>
      <c r="K30" s="87"/>
      <c r="L30" s="87"/>
      <c r="M30" s="87"/>
      <c r="T30" s="66" t="s">
        <v>205</v>
      </c>
      <c r="U30" s="86">
        <v>0</v>
      </c>
      <c r="V30" s="86">
        <v>0</v>
      </c>
      <c r="W30" s="86">
        <v>0</v>
      </c>
      <c r="Z30" t="s">
        <v>189</v>
      </c>
      <c r="AA30" t="s">
        <v>189</v>
      </c>
    </row>
    <row r="31" spans="1:30" x14ac:dyDescent="0.4">
      <c r="C31" s="53">
        <f t="shared" ref="C31" si="16">SUM(C22:C30)</f>
        <v>0</v>
      </c>
      <c r="D31" s="53">
        <f>SUM(D22:D30)</f>
        <v>0</v>
      </c>
      <c r="E31" s="53">
        <f>SUM(E22:E30)</f>
        <v>0</v>
      </c>
      <c r="F31" s="70">
        <f>SUM(F22:F30)</f>
        <v>0</v>
      </c>
      <c r="J31" s="70"/>
      <c r="K31" s="70"/>
      <c r="L31" s="70"/>
      <c r="M31" s="70"/>
      <c r="T31" s="66" t="s">
        <v>218</v>
      </c>
      <c r="U31" s="86">
        <v>0</v>
      </c>
      <c r="V31" s="86">
        <v>0</v>
      </c>
      <c r="W31" s="86">
        <v>0</v>
      </c>
    </row>
    <row r="32" spans="1:30" x14ac:dyDescent="0.4">
      <c r="T32"/>
    </row>
    <row r="33" spans="20:20" x14ac:dyDescent="0.4">
      <c r="T33"/>
    </row>
  </sheetData>
  <mergeCells count="2">
    <mergeCell ref="A10:A17"/>
    <mergeCell ref="C3:D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1BD0-FA1F-4EE8-B516-7E917D213951}">
  <dimension ref="A3:E62"/>
  <sheetViews>
    <sheetView topLeftCell="A22" workbookViewId="0">
      <selection activeCell="C4" sqref="C4"/>
    </sheetView>
  </sheetViews>
  <sheetFormatPr defaultRowHeight="18.75" x14ac:dyDescent="0.4"/>
  <cols>
    <col min="1" max="1" width="13.125" customWidth="1"/>
    <col min="2" max="2" width="46.25" customWidth="1"/>
    <col min="3" max="3" width="34.875" customWidth="1"/>
    <col min="4" max="4" width="13.375" customWidth="1"/>
  </cols>
  <sheetData>
    <row r="3" spans="1:4" x14ac:dyDescent="0.4">
      <c r="C3" t="s">
        <v>103</v>
      </c>
    </row>
    <row r="4" spans="1:4" x14ac:dyDescent="0.4">
      <c r="A4" s="2"/>
      <c r="B4" s="2" t="s">
        <v>98</v>
      </c>
      <c r="C4" s="52">
        <f>DATE(YEAR(EDATE(加入月保険料!D3,-3)),4,1)</f>
        <v>45748</v>
      </c>
    </row>
    <row r="5" spans="1:4" x14ac:dyDescent="0.4">
      <c r="A5" s="2"/>
      <c r="B5" s="2" t="s">
        <v>114</v>
      </c>
      <c r="C5" s="45">
        <f>EOMONTH(加入月保険料!D3,-1)+1</f>
        <v>45748</v>
      </c>
    </row>
    <row r="6" spans="1:4" x14ac:dyDescent="0.4">
      <c r="A6" s="51"/>
      <c r="B6" s="51" t="s">
        <v>245</v>
      </c>
      <c r="C6" s="55">
        <f>EOMONTH(加入月保険料!D3,0)</f>
        <v>45777</v>
      </c>
    </row>
    <row r="7" spans="1:4" ht="19.5" thickBot="1" x14ac:dyDescent="0.45">
      <c r="A7" s="51"/>
      <c r="B7" s="51" t="s">
        <v>193</v>
      </c>
      <c r="C7" s="55">
        <f>加入月保険料!D3</f>
        <v>45748</v>
      </c>
    </row>
    <row r="8" spans="1:4" x14ac:dyDescent="0.4">
      <c r="A8" s="107" t="s">
        <v>5</v>
      </c>
      <c r="B8" s="56" t="s">
        <v>192</v>
      </c>
      <c r="C8" s="57">
        <f>加入月保険料!D9</f>
        <v>0</v>
      </c>
    </row>
    <row r="9" spans="1:4" x14ac:dyDescent="0.4">
      <c r="A9" s="108"/>
      <c r="B9" s="2" t="s">
        <v>97</v>
      </c>
      <c r="C9" s="58">
        <f>IF(加入月保険料!D9="",-100,DATEDIF(加入月保険料!D9,加入月保険料!D$3,"Y"))</f>
        <v>-100</v>
      </c>
    </row>
    <row r="10" spans="1:4" x14ac:dyDescent="0.4">
      <c r="A10" s="108"/>
      <c r="B10" s="2" t="s">
        <v>110</v>
      </c>
      <c r="C10" s="58">
        <f>IF(加入月保険料!D9="",-100,DATEDIF(加入月保険料!D9,作業!C$5,"Y"))</f>
        <v>-100</v>
      </c>
    </row>
    <row r="11" spans="1:4" x14ac:dyDescent="0.4">
      <c r="A11" s="108"/>
      <c r="B11" s="2" t="s">
        <v>194</v>
      </c>
      <c r="C11" s="59">
        <f>EOMONTH(C$7,0)+1</f>
        <v>45778</v>
      </c>
    </row>
    <row r="12" spans="1:4" x14ac:dyDescent="0.4">
      <c r="A12" s="108"/>
      <c r="B12" s="2" t="s">
        <v>191</v>
      </c>
      <c r="C12" s="60">
        <f>IF(C8="","",IF(C11="","取得喪失年月日欄に入力すると年齢計算します",DATEDIF(C8,C$11,"Y")))</f>
        <v>125</v>
      </c>
      <c r="D12">
        <f>VALUE(IFERROR(IF(C11="","",IF(C12&lt;40,"2",IF(C12&gt;=65,"2","1"))),""))</f>
        <v>2</v>
      </c>
    </row>
    <row r="13" spans="1:4" x14ac:dyDescent="0.4">
      <c r="A13" s="108"/>
      <c r="B13" s="2" t="s">
        <v>99</v>
      </c>
      <c r="C13" s="58" t="str">
        <f>作業!C10&amp;加入月保険料!D4&amp;加入月保険料!D5</f>
        <v>-100男従業員</v>
      </c>
    </row>
    <row r="14" spans="1:4" ht="19.5" thickBot="1" x14ac:dyDescent="0.45">
      <c r="A14" s="108"/>
      <c r="B14" s="2" t="s">
        <v>100</v>
      </c>
      <c r="C14" s="58" t="e">
        <f>VLOOKUP(作業!C13,区分判定データ!E:F,2,0)</f>
        <v>#N/A</v>
      </c>
    </row>
    <row r="15" spans="1:4" x14ac:dyDescent="0.4">
      <c r="A15" s="110" t="s">
        <v>101</v>
      </c>
      <c r="B15" s="71" t="s">
        <v>200</v>
      </c>
      <c r="C15" s="72">
        <f>加入月保険料!D10</f>
        <v>0</v>
      </c>
    </row>
    <row r="16" spans="1:4" x14ac:dyDescent="0.4">
      <c r="A16" s="111"/>
      <c r="B16" s="7" t="s">
        <v>97</v>
      </c>
      <c r="C16" s="73">
        <f>IF(加入月保険料!D10="",-100,DATEDIF(C15,加入月保険料!D$3,"Y"))</f>
        <v>-100</v>
      </c>
    </row>
    <row r="17" spans="1:5" x14ac:dyDescent="0.4">
      <c r="A17" s="111"/>
      <c r="B17" s="7" t="s">
        <v>247</v>
      </c>
      <c r="C17" s="73">
        <f>DATEDIF(C15,C$6,"Y")</f>
        <v>125</v>
      </c>
    </row>
    <row r="18" spans="1:5" x14ac:dyDescent="0.4">
      <c r="A18" s="111"/>
      <c r="B18" s="7" t="s">
        <v>249</v>
      </c>
      <c r="C18" s="73">
        <f>DATEDIF(C15,C$5,"Y")</f>
        <v>125</v>
      </c>
      <c r="D18">
        <f>DATEDIF(C15,C$6,"ｍ")</f>
        <v>1503</v>
      </c>
      <c r="E18" t="s">
        <v>265</v>
      </c>
    </row>
    <row r="19" spans="1:5" x14ac:dyDescent="0.4">
      <c r="A19" s="111"/>
      <c r="B19" s="7" t="s">
        <v>195</v>
      </c>
      <c r="C19" s="73">
        <f>DATEDIF(C15,C$11,"Y")</f>
        <v>125</v>
      </c>
      <c r="D19">
        <f>VALUE(IFERROR(IF(C16="","",IF(C19&lt;40,"2",IF(C19&gt;=65,"2","1"))),""))</f>
        <v>2</v>
      </c>
    </row>
    <row r="20" spans="1:5" ht="19.5" thickBot="1" x14ac:dyDescent="0.45">
      <c r="A20" s="112"/>
      <c r="B20" s="74" t="s">
        <v>102</v>
      </c>
      <c r="C20" s="75">
        <f>IFERROR(DATEDIF(C15,C$4,"Y"),C16)</f>
        <v>125</v>
      </c>
      <c r="D20">
        <f>IF(C20&lt;=5,1,2)</f>
        <v>2</v>
      </c>
      <c r="E20" t="s">
        <v>104</v>
      </c>
    </row>
    <row r="21" spans="1:5" x14ac:dyDescent="0.4">
      <c r="A21" s="107" t="s">
        <v>49</v>
      </c>
      <c r="B21" s="56" t="s">
        <v>199</v>
      </c>
      <c r="C21" s="63">
        <f>加入月保険料!D11</f>
        <v>0</v>
      </c>
    </row>
    <row r="22" spans="1:5" x14ac:dyDescent="0.4">
      <c r="A22" s="108"/>
      <c r="B22" s="2" t="s">
        <v>196</v>
      </c>
      <c r="C22" s="58">
        <f>IF(加入月保険料!D11="",-100,DATEDIF(C21,加入月保険料!D$3,"Y"))</f>
        <v>-100</v>
      </c>
    </row>
    <row r="23" spans="1:5" x14ac:dyDescent="0.4">
      <c r="A23" s="108"/>
      <c r="B23" s="2" t="s">
        <v>246</v>
      </c>
      <c r="C23" s="58">
        <f>DATEDIF(C21,C$6,"Y")</f>
        <v>125</v>
      </c>
    </row>
    <row r="24" spans="1:5" x14ac:dyDescent="0.4">
      <c r="A24" s="108"/>
      <c r="B24" s="2" t="s">
        <v>248</v>
      </c>
      <c r="C24" s="58">
        <f>DATEDIF(C21,C$5,"Y")</f>
        <v>125</v>
      </c>
      <c r="D24">
        <f>DATEDIF(C21,C$6,"ｍ")</f>
        <v>1503</v>
      </c>
    </row>
    <row r="25" spans="1:5" x14ac:dyDescent="0.4">
      <c r="A25" s="108"/>
      <c r="B25" s="2" t="s">
        <v>195</v>
      </c>
      <c r="C25" s="58">
        <f>DATEDIF(C21,C$11,"Y")</f>
        <v>125</v>
      </c>
      <c r="D25">
        <f>VALUE(IFERROR(IF(C22="","",IF(C25&lt;40,"2",IF(C25&gt;=65,"2","1"))),""))</f>
        <v>2</v>
      </c>
    </row>
    <row r="26" spans="1:5" ht="19.5" thickBot="1" x14ac:dyDescent="0.45">
      <c r="A26" s="109"/>
      <c r="B26" s="61" t="s">
        <v>197</v>
      </c>
      <c r="C26" s="62">
        <f>IFERROR(DATEDIF(C21,C$4,"Y"),C22)</f>
        <v>125</v>
      </c>
      <c r="D26">
        <f>IF(C26&lt;=5,1,2)</f>
        <v>2</v>
      </c>
    </row>
    <row r="27" spans="1:5" x14ac:dyDescent="0.4">
      <c r="A27" s="110" t="s">
        <v>50</v>
      </c>
      <c r="B27" s="71" t="s">
        <v>199</v>
      </c>
      <c r="C27" s="72">
        <f>加入月保険料!D12</f>
        <v>0</v>
      </c>
    </row>
    <row r="28" spans="1:5" x14ac:dyDescent="0.4">
      <c r="A28" s="111"/>
      <c r="B28" s="7" t="s">
        <v>196</v>
      </c>
      <c r="C28" s="73">
        <f>IF(加入月保険料!D12="",-100,DATEDIF(C27,加入月保険料!D$3,"Y"))</f>
        <v>-100</v>
      </c>
    </row>
    <row r="29" spans="1:5" x14ac:dyDescent="0.4">
      <c r="A29" s="111"/>
      <c r="B29" s="7" t="s">
        <v>246</v>
      </c>
      <c r="C29" s="73">
        <f>DATEDIF(C27,C$6,"Y")</f>
        <v>125</v>
      </c>
    </row>
    <row r="30" spans="1:5" x14ac:dyDescent="0.4">
      <c r="A30" s="111"/>
      <c r="B30" s="7" t="s">
        <v>248</v>
      </c>
      <c r="C30" s="73">
        <f>DATEDIF(C27,C$5,"Y")</f>
        <v>125</v>
      </c>
      <c r="D30">
        <f>DATEDIF(C27,C$6,"ｍ")</f>
        <v>1503</v>
      </c>
    </row>
    <row r="31" spans="1:5" x14ac:dyDescent="0.4">
      <c r="A31" s="111"/>
      <c r="B31" s="7" t="s">
        <v>195</v>
      </c>
      <c r="C31" s="73">
        <f>DATEDIF(C27,C$11,"Y")</f>
        <v>125</v>
      </c>
      <c r="D31">
        <f>VALUE(IFERROR(IF(C28="","",IF(C31&lt;40,"2",IF(C31&gt;=65,"2","1"))),""))</f>
        <v>2</v>
      </c>
    </row>
    <row r="32" spans="1:5" ht="19.5" thickBot="1" x14ac:dyDescent="0.45">
      <c r="A32" s="112"/>
      <c r="B32" s="74" t="s">
        <v>197</v>
      </c>
      <c r="C32" s="75">
        <f>IFERROR(DATEDIF(C27,C$4,"Y"),C28)</f>
        <v>125</v>
      </c>
      <c r="D32">
        <f>IF(C32&lt;=5,1,2)</f>
        <v>2</v>
      </c>
    </row>
    <row r="33" spans="1:4" x14ac:dyDescent="0.4">
      <c r="A33" s="107" t="s">
        <v>51</v>
      </c>
      <c r="B33" s="56" t="s">
        <v>199</v>
      </c>
      <c r="C33" s="63">
        <f>加入月保険料!D13</f>
        <v>0</v>
      </c>
    </row>
    <row r="34" spans="1:4" x14ac:dyDescent="0.4">
      <c r="A34" s="108"/>
      <c r="B34" s="2" t="s">
        <v>196</v>
      </c>
      <c r="C34" s="58">
        <f>IF(加入月保険料!D13="",-100,DATEDIF(加入月保険料!D13,加入月保険料!D$3,"Y"))</f>
        <v>-100</v>
      </c>
    </row>
    <row r="35" spans="1:4" x14ac:dyDescent="0.4">
      <c r="A35" s="108"/>
      <c r="B35" s="2" t="s">
        <v>246</v>
      </c>
      <c r="C35" s="58">
        <f>DATEDIF(C33,C$6,"Y")</f>
        <v>125</v>
      </c>
    </row>
    <row r="36" spans="1:4" x14ac:dyDescent="0.4">
      <c r="A36" s="108"/>
      <c r="B36" s="2" t="s">
        <v>248</v>
      </c>
      <c r="C36" s="58">
        <f>DATEDIF(C33,C$5,"Y")</f>
        <v>125</v>
      </c>
      <c r="D36">
        <f>DATEDIF(C33,C$6,"ｍ")</f>
        <v>1503</v>
      </c>
    </row>
    <row r="37" spans="1:4" x14ac:dyDescent="0.4">
      <c r="A37" s="108"/>
      <c r="B37" s="2" t="s">
        <v>195</v>
      </c>
      <c r="C37" s="58">
        <f>DATEDIF(C33,C$11,"Y")</f>
        <v>125</v>
      </c>
      <c r="D37">
        <f>VALUE(IFERROR(IF(C34="","",IF(C37&lt;40,"2",IF(C37&gt;=65,"2","1"))),""))</f>
        <v>2</v>
      </c>
    </row>
    <row r="38" spans="1:4" ht="19.5" thickBot="1" x14ac:dyDescent="0.45">
      <c r="A38" s="109"/>
      <c r="B38" s="61" t="s">
        <v>197</v>
      </c>
      <c r="C38" s="62">
        <f>IFERROR(DATEDIF(C33,C$4,"Y"),C34)</f>
        <v>125</v>
      </c>
      <c r="D38">
        <f>IF(C38&lt;=5,1,2)</f>
        <v>2</v>
      </c>
    </row>
    <row r="39" spans="1:4" x14ac:dyDescent="0.4">
      <c r="A39" s="110" t="s">
        <v>52</v>
      </c>
      <c r="B39" s="71" t="s">
        <v>199</v>
      </c>
      <c r="C39" s="72">
        <f>加入月保険料!D14</f>
        <v>0</v>
      </c>
    </row>
    <row r="40" spans="1:4" x14ac:dyDescent="0.4">
      <c r="A40" s="111"/>
      <c r="B40" s="7" t="s">
        <v>196</v>
      </c>
      <c r="C40" s="73">
        <f>IF(加入月保険料!D14="",-100,DATEDIF(加入月保険料!D14,加入月保険料!D$3,"Y"))</f>
        <v>-100</v>
      </c>
    </row>
    <row r="41" spans="1:4" x14ac:dyDescent="0.4">
      <c r="A41" s="111"/>
      <c r="B41" s="7" t="s">
        <v>246</v>
      </c>
      <c r="C41" s="73">
        <f>DATEDIF(C39,C$6,"Y")</f>
        <v>125</v>
      </c>
    </row>
    <row r="42" spans="1:4" x14ac:dyDescent="0.4">
      <c r="A42" s="111"/>
      <c r="B42" s="7" t="s">
        <v>248</v>
      </c>
      <c r="C42" s="73">
        <f>DATEDIF(C39,C$5,"Y")</f>
        <v>125</v>
      </c>
      <c r="D42">
        <f>DATEDIF(C39,C$6,"ｍ")</f>
        <v>1503</v>
      </c>
    </row>
    <row r="43" spans="1:4" x14ac:dyDescent="0.4">
      <c r="A43" s="111"/>
      <c r="B43" s="7" t="s">
        <v>195</v>
      </c>
      <c r="C43" s="73">
        <f>DATEDIF(C39,C$11,"Y")</f>
        <v>125</v>
      </c>
      <c r="D43">
        <f>VALUE(IFERROR(IF(C40="","",IF(C43&lt;40,"2",IF(C43&gt;=65,"2","1"))),""))</f>
        <v>2</v>
      </c>
    </row>
    <row r="44" spans="1:4" ht="19.5" thickBot="1" x14ac:dyDescent="0.45">
      <c r="A44" s="112"/>
      <c r="B44" s="74" t="s">
        <v>197</v>
      </c>
      <c r="C44" s="75">
        <f>IFERROR(DATEDIF(C39,C$4,"Y"),C40)</f>
        <v>125</v>
      </c>
      <c r="D44">
        <f>IF(C44&lt;=5,1,2)</f>
        <v>2</v>
      </c>
    </row>
    <row r="45" spans="1:4" x14ac:dyDescent="0.4">
      <c r="A45" s="107" t="s">
        <v>53</v>
      </c>
      <c r="B45" s="56" t="s">
        <v>199</v>
      </c>
      <c r="C45" s="63">
        <f>加入月保険料!D15</f>
        <v>0</v>
      </c>
    </row>
    <row r="46" spans="1:4" x14ac:dyDescent="0.4">
      <c r="A46" s="108"/>
      <c r="B46" s="2" t="s">
        <v>196</v>
      </c>
      <c r="C46" s="58">
        <f>IF(加入月保険料!D15="",-100,DATEDIF(加入月保険料!D15,加入月保険料!D$3,"Y"))</f>
        <v>-100</v>
      </c>
    </row>
    <row r="47" spans="1:4" x14ac:dyDescent="0.4">
      <c r="A47" s="108"/>
      <c r="B47" s="2" t="s">
        <v>246</v>
      </c>
      <c r="C47" s="58">
        <f>DATEDIF(C45,C$6,"Y")</f>
        <v>125</v>
      </c>
    </row>
    <row r="48" spans="1:4" x14ac:dyDescent="0.4">
      <c r="A48" s="108"/>
      <c r="B48" s="2" t="s">
        <v>248</v>
      </c>
      <c r="C48" s="58">
        <f>DATEDIF(C45,C$5,"Y")</f>
        <v>125</v>
      </c>
      <c r="D48">
        <f>DATEDIF(C45,C$6,"ｍ")</f>
        <v>1503</v>
      </c>
    </row>
    <row r="49" spans="1:4" x14ac:dyDescent="0.4">
      <c r="A49" s="108"/>
      <c r="B49" s="2" t="s">
        <v>195</v>
      </c>
      <c r="C49" s="58">
        <f>DATEDIF(C45,C$11,"Y")</f>
        <v>125</v>
      </c>
      <c r="D49">
        <f>VALUE(IFERROR(IF(C46="","",IF(C49&lt;40,"2",IF(C49&gt;=65,"2","1"))),""))</f>
        <v>2</v>
      </c>
    </row>
    <row r="50" spans="1:4" ht="19.5" thickBot="1" x14ac:dyDescent="0.45">
      <c r="A50" s="109"/>
      <c r="B50" s="61" t="s">
        <v>197</v>
      </c>
      <c r="C50" s="62">
        <f>IFERROR(DATEDIF(C45,C$4,"Y"),C46)</f>
        <v>125</v>
      </c>
      <c r="D50">
        <f>IF(C50&lt;=5,1,2)</f>
        <v>2</v>
      </c>
    </row>
    <row r="51" spans="1:4" x14ac:dyDescent="0.4">
      <c r="A51" s="110" t="s">
        <v>54</v>
      </c>
      <c r="B51" s="71" t="s">
        <v>199</v>
      </c>
      <c r="C51" s="72">
        <f>加入月保険料!D16</f>
        <v>0</v>
      </c>
    </row>
    <row r="52" spans="1:4" x14ac:dyDescent="0.4">
      <c r="A52" s="111"/>
      <c r="B52" s="7" t="s">
        <v>196</v>
      </c>
      <c r="C52" s="73">
        <f>IF(加入月保険料!D16="",-100,DATEDIF(加入月保険料!D16,加入月保険料!D$3,"Y"))</f>
        <v>-100</v>
      </c>
    </row>
    <row r="53" spans="1:4" x14ac:dyDescent="0.4">
      <c r="A53" s="111"/>
      <c r="B53" s="7" t="s">
        <v>246</v>
      </c>
      <c r="C53" s="73">
        <f>DATEDIF(C51,C$6,"Y")</f>
        <v>125</v>
      </c>
    </row>
    <row r="54" spans="1:4" x14ac:dyDescent="0.4">
      <c r="A54" s="111"/>
      <c r="B54" s="7" t="s">
        <v>248</v>
      </c>
      <c r="C54" s="73">
        <f>DATEDIF(C51,C$5,"Y")</f>
        <v>125</v>
      </c>
      <c r="D54">
        <f>DATEDIF(C51,C$6,"ｍ")</f>
        <v>1503</v>
      </c>
    </row>
    <row r="55" spans="1:4" x14ac:dyDescent="0.4">
      <c r="A55" s="111"/>
      <c r="B55" s="7" t="s">
        <v>195</v>
      </c>
      <c r="C55" s="73">
        <f>DATEDIF(C51,C$11,"Y")</f>
        <v>125</v>
      </c>
      <c r="D55">
        <f>VALUE(IFERROR(IF(C52="","",IF(C55&lt;40,"2",IF(C55&gt;=65,"2","1"))),""))</f>
        <v>2</v>
      </c>
    </row>
    <row r="56" spans="1:4" ht="19.5" thickBot="1" x14ac:dyDescent="0.45">
      <c r="A56" s="112"/>
      <c r="B56" s="74" t="s">
        <v>197</v>
      </c>
      <c r="C56" s="75">
        <f>IFERROR(DATEDIF(C51,C$4,"Y"),C52)</f>
        <v>125</v>
      </c>
      <c r="D56">
        <f>IF(C56&lt;=5,1,2)</f>
        <v>2</v>
      </c>
    </row>
    <row r="57" spans="1:4" x14ac:dyDescent="0.4">
      <c r="A57" s="107" t="s">
        <v>55</v>
      </c>
      <c r="B57" s="56" t="s">
        <v>199</v>
      </c>
      <c r="C57" s="57">
        <f>加入月保険料!D17</f>
        <v>0</v>
      </c>
    </row>
    <row r="58" spans="1:4" x14ac:dyDescent="0.4">
      <c r="A58" s="108"/>
      <c r="B58" s="2" t="s">
        <v>196</v>
      </c>
      <c r="C58" s="58">
        <f>IF(加入月保険料!D17="",-100,DATEDIF(加入月保険料!D17,加入月保険料!D$3,"Y"))</f>
        <v>-100</v>
      </c>
    </row>
    <row r="59" spans="1:4" x14ac:dyDescent="0.4">
      <c r="A59" s="108"/>
      <c r="B59" s="2" t="s">
        <v>246</v>
      </c>
      <c r="C59" s="58">
        <f>DATEDIF(C57,C$6,"Y")</f>
        <v>125</v>
      </c>
    </row>
    <row r="60" spans="1:4" x14ac:dyDescent="0.4">
      <c r="A60" s="108"/>
      <c r="B60" s="2" t="s">
        <v>248</v>
      </c>
      <c r="C60" s="58">
        <f>DATEDIF(C57,C$5,"Y")</f>
        <v>125</v>
      </c>
      <c r="D60">
        <f>DATEDIF(C57,C$6,"ｍ")</f>
        <v>1503</v>
      </c>
    </row>
    <row r="61" spans="1:4" x14ac:dyDescent="0.4">
      <c r="A61" s="108"/>
      <c r="B61" s="2" t="s">
        <v>195</v>
      </c>
      <c r="C61" s="58">
        <f>DATEDIF(C57,C$11,"Y")</f>
        <v>125</v>
      </c>
      <c r="D61">
        <f>VALUE(IFERROR(IF(C58="","",IF(C61&lt;40,"2",IF(C61&gt;=65,"2","1"))),""))</f>
        <v>2</v>
      </c>
    </row>
    <row r="62" spans="1:4" ht="19.5" thickBot="1" x14ac:dyDescent="0.45">
      <c r="A62" s="109"/>
      <c r="B62" s="61" t="s">
        <v>197</v>
      </c>
      <c r="C62" s="62">
        <f>IFERROR(DATEDIF(C57,C$4,"Y"),C58)</f>
        <v>125</v>
      </c>
      <c r="D62">
        <f>IF(C62&lt;=5,1,2)</f>
        <v>2</v>
      </c>
    </row>
  </sheetData>
  <mergeCells count="9">
    <mergeCell ref="A8:A14"/>
    <mergeCell ref="A45:A50"/>
    <mergeCell ref="A51:A56"/>
    <mergeCell ref="A57:A62"/>
    <mergeCell ref="A15:A20"/>
    <mergeCell ref="A21:A26"/>
    <mergeCell ref="A27:A32"/>
    <mergeCell ref="A33:A38"/>
    <mergeCell ref="A39:A4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8E843-E5C5-4EF3-BB24-3E10172A820E}">
  <sheetPr>
    <tabColor theme="7"/>
  </sheetPr>
  <dimension ref="A1:BJ74"/>
  <sheetViews>
    <sheetView showGridLines="0" view="pageBreakPreview" topLeftCell="A37" zoomScaleNormal="100" zoomScaleSheetLayoutView="100" workbookViewId="0">
      <selection activeCell="N59" sqref="N59:Y59"/>
    </sheetView>
  </sheetViews>
  <sheetFormatPr defaultColWidth="1.875" defaultRowHeight="11.1" customHeight="1" x14ac:dyDescent="0.4"/>
  <cols>
    <col min="1" max="40" width="1.875" style="8"/>
    <col min="41" max="41" width="1.875" style="8" customWidth="1"/>
    <col min="42" max="48" width="1.875" style="8"/>
    <col min="49" max="49" width="0.625" style="8" customWidth="1"/>
    <col min="50" max="16384" width="1.875" style="8"/>
  </cols>
  <sheetData>
    <row r="1" spans="1:48" ht="11.1" customHeight="1" x14ac:dyDescent="0.4">
      <c r="H1" s="404" t="s">
        <v>14</v>
      </c>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row>
    <row r="2" spans="1:48" ht="11.1" customHeight="1" x14ac:dyDescent="0.4">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row>
    <row r="3" spans="1:48" ht="11.1" customHeight="1" x14ac:dyDescent="0.4">
      <c r="A3" s="9" t="s">
        <v>11</v>
      </c>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6"/>
      <c r="AP3" s="122"/>
      <c r="AQ3" s="122"/>
      <c r="AR3" s="122"/>
      <c r="AS3" s="122"/>
      <c r="AT3" s="122"/>
      <c r="AU3" s="122"/>
      <c r="AV3" s="122"/>
    </row>
    <row r="4" spans="1:48" ht="8.25" customHeight="1" x14ac:dyDescent="0.4">
      <c r="A4" s="264" t="s">
        <v>0</v>
      </c>
      <c r="B4" s="265"/>
      <c r="C4" s="265"/>
      <c r="D4" s="265"/>
      <c r="E4" s="265"/>
      <c r="F4" s="407" t="s">
        <v>46</v>
      </c>
      <c r="G4" s="116"/>
      <c r="H4" s="116"/>
      <c r="I4" s="408" t="e">
        <f>IF(#REF!="","　年　　月　　日",#REF!)</f>
        <v>#REF!</v>
      </c>
      <c r="J4" s="408"/>
      <c r="K4" s="408"/>
      <c r="L4" s="408"/>
      <c r="M4" s="408"/>
      <c r="N4" s="408"/>
      <c r="O4" s="408"/>
      <c r="P4" s="408"/>
      <c r="Q4" s="408"/>
      <c r="R4" s="408"/>
      <c r="S4" s="409"/>
      <c r="T4" s="366" t="s">
        <v>15</v>
      </c>
      <c r="U4" s="218"/>
      <c r="V4" s="218"/>
      <c r="W4" s="218"/>
      <c r="X4" s="218"/>
      <c r="Y4" s="366" t="s">
        <v>48</v>
      </c>
      <c r="Z4" s="218"/>
      <c r="AA4" s="218"/>
      <c r="AB4" s="218"/>
      <c r="AC4" s="218"/>
      <c r="AD4" s="366" t="s">
        <v>16</v>
      </c>
      <c r="AE4" s="265"/>
      <c r="AF4" s="265"/>
      <c r="AG4" s="265"/>
      <c r="AH4" s="265"/>
      <c r="AI4" s="264" t="s">
        <v>24</v>
      </c>
      <c r="AJ4" s="265"/>
      <c r="AK4" s="265"/>
      <c r="AL4" s="262" t="e">
        <f>IF(#REF!="","",#REF!)</f>
        <v>#REF!</v>
      </c>
      <c r="AM4" s="262"/>
      <c r="AN4" s="262"/>
      <c r="AO4" s="262"/>
      <c r="AP4" s="262"/>
      <c r="AQ4" s="262"/>
      <c r="AR4" s="262"/>
      <c r="AS4" s="262"/>
      <c r="AT4" s="262"/>
      <c r="AU4" s="262"/>
      <c r="AV4" s="262"/>
    </row>
    <row r="5" spans="1:48" ht="8.25" customHeight="1" x14ac:dyDescent="0.4">
      <c r="A5" s="265"/>
      <c r="B5" s="265"/>
      <c r="C5" s="265"/>
      <c r="D5" s="265"/>
      <c r="E5" s="265"/>
      <c r="F5" s="118"/>
      <c r="G5" s="119"/>
      <c r="H5" s="119"/>
      <c r="I5" s="410"/>
      <c r="J5" s="410"/>
      <c r="K5" s="410"/>
      <c r="L5" s="410"/>
      <c r="M5" s="410"/>
      <c r="N5" s="410"/>
      <c r="O5" s="410"/>
      <c r="P5" s="410"/>
      <c r="Q5" s="410"/>
      <c r="R5" s="410"/>
      <c r="S5" s="411"/>
      <c r="T5" s="218"/>
      <c r="U5" s="218"/>
      <c r="V5" s="218"/>
      <c r="W5" s="218"/>
      <c r="X5" s="218"/>
      <c r="Y5" s="218"/>
      <c r="Z5" s="218"/>
      <c r="AA5" s="218"/>
      <c r="AB5" s="218"/>
      <c r="AC5" s="218"/>
      <c r="AD5" s="218"/>
      <c r="AE5" s="265"/>
      <c r="AF5" s="265"/>
      <c r="AG5" s="265"/>
      <c r="AH5" s="265"/>
      <c r="AI5" s="265"/>
      <c r="AJ5" s="265"/>
      <c r="AK5" s="265"/>
      <c r="AL5" s="262"/>
      <c r="AM5" s="262"/>
      <c r="AN5" s="262"/>
      <c r="AO5" s="262"/>
      <c r="AP5" s="262"/>
      <c r="AQ5" s="262"/>
      <c r="AR5" s="262"/>
      <c r="AS5" s="262"/>
      <c r="AT5" s="262"/>
      <c r="AU5" s="262"/>
      <c r="AV5" s="262"/>
    </row>
    <row r="6" spans="1:48" ht="8.25" customHeight="1" x14ac:dyDescent="0.4">
      <c r="A6" s="265"/>
      <c r="B6" s="265"/>
      <c r="C6" s="265"/>
      <c r="D6" s="265"/>
      <c r="E6" s="265"/>
      <c r="F6" s="121"/>
      <c r="G6" s="122"/>
      <c r="H6" s="122"/>
      <c r="I6" s="412"/>
      <c r="J6" s="412"/>
      <c r="K6" s="412"/>
      <c r="L6" s="412"/>
      <c r="M6" s="412"/>
      <c r="N6" s="412"/>
      <c r="O6" s="412"/>
      <c r="P6" s="412"/>
      <c r="Q6" s="412"/>
      <c r="R6" s="412"/>
      <c r="S6" s="413"/>
      <c r="T6" s="218"/>
      <c r="U6" s="218"/>
      <c r="V6" s="218"/>
      <c r="W6" s="218"/>
      <c r="X6" s="218"/>
      <c r="Y6" s="218"/>
      <c r="Z6" s="218"/>
      <c r="AA6" s="218"/>
      <c r="AB6" s="218"/>
      <c r="AC6" s="218"/>
      <c r="AD6" s="218"/>
      <c r="AE6" s="265"/>
      <c r="AF6" s="265"/>
      <c r="AG6" s="265"/>
      <c r="AH6" s="265"/>
      <c r="AI6" s="264" t="s">
        <v>17</v>
      </c>
      <c r="AJ6" s="265"/>
      <c r="AK6" s="265"/>
      <c r="AL6" s="262" t="e">
        <f>IF(#REF!="","",#REF!)</f>
        <v>#REF!</v>
      </c>
      <c r="AM6" s="262"/>
      <c r="AN6" s="262"/>
      <c r="AO6" s="262"/>
      <c r="AP6" s="262"/>
      <c r="AQ6" s="262"/>
      <c r="AR6" s="262"/>
      <c r="AS6" s="262"/>
      <c r="AT6" s="262"/>
      <c r="AU6" s="262"/>
      <c r="AV6" s="262"/>
    </row>
    <row r="7" spans="1:48" ht="8.25" customHeight="1" x14ac:dyDescent="0.4">
      <c r="A7" s="264" t="s">
        <v>1</v>
      </c>
      <c r="B7" s="265"/>
      <c r="C7" s="265"/>
      <c r="D7" s="265"/>
      <c r="E7" s="265"/>
      <c r="F7" s="414" t="e">
        <f>IF(#REF!="","",(MID(#REF!,1,1)))</f>
        <v>#REF!</v>
      </c>
      <c r="G7" s="396"/>
      <c r="H7" s="396" t="e">
        <f>IF(#REF!="","",(MID(#REF!,2,1)))</f>
        <v>#REF!</v>
      </c>
      <c r="I7" s="397"/>
      <c r="J7" s="414" t="e">
        <f>IF(#REF!="","",(MID(#REF!,3,1)))</f>
        <v>#REF!</v>
      </c>
      <c r="K7" s="396"/>
      <c r="L7" s="396" t="e">
        <f>IF(#REF!="","",(MID(#REF!,4,1)))</f>
        <v>#REF!</v>
      </c>
      <c r="M7" s="397"/>
      <c r="N7" s="414" t="e">
        <f>IF(#REF!="","",(MID(#REF!,5,1)))</f>
        <v>#REF!</v>
      </c>
      <c r="O7" s="396"/>
      <c r="P7" s="396" t="e">
        <f>IF(#REF!="","",(MID(#REF!,6,1)))</f>
        <v>#REF!</v>
      </c>
      <c r="Q7" s="396"/>
      <c r="R7" s="396" t="e">
        <f>IF(#REF!="","",(MID(#REF!,7,1)))</f>
        <v>#REF!</v>
      </c>
      <c r="S7" s="397"/>
      <c r="T7" s="218"/>
      <c r="U7" s="218"/>
      <c r="V7" s="218"/>
      <c r="W7" s="218"/>
      <c r="X7" s="218"/>
      <c r="Y7" s="218"/>
      <c r="Z7" s="218"/>
      <c r="AA7" s="218"/>
      <c r="AB7" s="218"/>
      <c r="AC7" s="218"/>
      <c r="AD7" s="218"/>
      <c r="AE7" s="265"/>
      <c r="AF7" s="265"/>
      <c r="AG7" s="265"/>
      <c r="AH7" s="265"/>
      <c r="AI7" s="265"/>
      <c r="AJ7" s="265"/>
      <c r="AK7" s="265"/>
      <c r="AL7" s="262"/>
      <c r="AM7" s="262"/>
      <c r="AN7" s="262"/>
      <c r="AO7" s="262"/>
      <c r="AP7" s="262"/>
      <c r="AQ7" s="262"/>
      <c r="AR7" s="262"/>
      <c r="AS7" s="262"/>
      <c r="AT7" s="262"/>
      <c r="AU7" s="262"/>
      <c r="AV7" s="262"/>
    </row>
    <row r="8" spans="1:48" ht="8.25" customHeight="1" x14ac:dyDescent="0.4">
      <c r="A8" s="265"/>
      <c r="B8" s="265"/>
      <c r="C8" s="265"/>
      <c r="D8" s="265"/>
      <c r="E8" s="265"/>
      <c r="F8" s="414"/>
      <c r="G8" s="396"/>
      <c r="H8" s="396"/>
      <c r="I8" s="397"/>
      <c r="J8" s="414"/>
      <c r="K8" s="396"/>
      <c r="L8" s="396"/>
      <c r="M8" s="397"/>
      <c r="N8" s="414"/>
      <c r="O8" s="396"/>
      <c r="P8" s="396"/>
      <c r="Q8" s="396"/>
      <c r="R8" s="396"/>
      <c r="S8" s="397"/>
      <c r="T8" s="218"/>
      <c r="U8" s="218"/>
      <c r="V8" s="218"/>
      <c r="W8" s="218"/>
      <c r="X8" s="218"/>
      <c r="Y8" s="218"/>
      <c r="Z8" s="218"/>
      <c r="AA8" s="218"/>
      <c r="AB8" s="218"/>
      <c r="AC8" s="218"/>
      <c r="AD8" s="218"/>
      <c r="AE8" s="265"/>
      <c r="AF8" s="265"/>
      <c r="AG8" s="265"/>
      <c r="AH8" s="265"/>
      <c r="AI8" s="264" t="s">
        <v>18</v>
      </c>
      <c r="AJ8" s="265"/>
      <c r="AK8" s="265"/>
      <c r="AL8" s="262" t="e">
        <f>IF(#REF!="","",#REF!)</f>
        <v>#REF!</v>
      </c>
      <c r="AM8" s="262"/>
      <c r="AN8" s="262"/>
      <c r="AO8" s="262"/>
      <c r="AP8" s="262"/>
      <c r="AQ8" s="262"/>
      <c r="AR8" s="262"/>
      <c r="AS8" s="262"/>
      <c r="AT8" s="262"/>
      <c r="AU8" s="262"/>
      <c r="AV8" s="262"/>
    </row>
    <row r="9" spans="1:48" ht="8.25" customHeight="1" x14ac:dyDescent="0.4">
      <c r="A9" s="265"/>
      <c r="B9" s="265"/>
      <c r="C9" s="265"/>
      <c r="D9" s="265"/>
      <c r="E9" s="265"/>
      <c r="F9" s="414"/>
      <c r="G9" s="396"/>
      <c r="H9" s="396"/>
      <c r="I9" s="397"/>
      <c r="J9" s="414"/>
      <c r="K9" s="396"/>
      <c r="L9" s="396"/>
      <c r="M9" s="397"/>
      <c r="N9" s="414"/>
      <c r="O9" s="396"/>
      <c r="P9" s="396"/>
      <c r="Q9" s="396"/>
      <c r="R9" s="396"/>
      <c r="S9" s="397"/>
      <c r="T9" s="218"/>
      <c r="U9" s="218"/>
      <c r="V9" s="218"/>
      <c r="W9" s="218"/>
      <c r="X9" s="218"/>
      <c r="Y9" s="218"/>
      <c r="Z9" s="218"/>
      <c r="AA9" s="218"/>
      <c r="AB9" s="218"/>
      <c r="AC9" s="218"/>
      <c r="AD9" s="218"/>
      <c r="AE9" s="265"/>
      <c r="AF9" s="265"/>
      <c r="AG9" s="265"/>
      <c r="AH9" s="265"/>
      <c r="AI9" s="265"/>
      <c r="AJ9" s="265"/>
      <c r="AK9" s="265"/>
      <c r="AL9" s="262"/>
      <c r="AM9" s="262"/>
      <c r="AN9" s="262"/>
      <c r="AO9" s="262"/>
      <c r="AP9" s="262"/>
      <c r="AQ9" s="262"/>
      <c r="AR9" s="262"/>
      <c r="AS9" s="262"/>
      <c r="AT9" s="262"/>
      <c r="AU9" s="262"/>
      <c r="AV9" s="262"/>
    </row>
    <row r="10" spans="1:48" ht="11.1" customHeight="1" x14ac:dyDescent="0.4">
      <c r="A10" s="402" t="s">
        <v>2</v>
      </c>
      <c r="B10" s="189"/>
      <c r="C10" s="189"/>
      <c r="D10" s="189"/>
      <c r="E10" s="189"/>
      <c r="F10" s="403" t="e">
        <f>IF(#REF!="","",#REF!)</f>
        <v>#REF!</v>
      </c>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331" t="s">
        <v>19</v>
      </c>
      <c r="AJ10" s="332"/>
      <c r="AK10" s="332"/>
      <c r="AL10" s="332"/>
      <c r="AM10" s="332"/>
      <c r="AN10" s="332"/>
      <c r="AO10" s="332"/>
      <c r="AP10" s="332"/>
      <c r="AQ10" s="331" t="s">
        <v>20</v>
      </c>
      <c r="AR10" s="332"/>
      <c r="AS10" s="332"/>
      <c r="AT10" s="332"/>
      <c r="AU10" s="332"/>
      <c r="AV10" s="332"/>
    </row>
    <row r="11" spans="1:48" ht="11.1" customHeight="1" x14ac:dyDescent="0.4">
      <c r="A11" s="264" t="s">
        <v>3</v>
      </c>
      <c r="B11" s="265"/>
      <c r="C11" s="265"/>
      <c r="D11" s="265"/>
      <c r="E11" s="265"/>
      <c r="F11" s="14" t="s">
        <v>13</v>
      </c>
      <c r="G11" s="398" t="e">
        <f>IF(#REF!="","",#REF!)</f>
        <v>#REF!</v>
      </c>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9"/>
      <c r="AI11" s="400" t="str">
        <f>IFERROR(VLOOKUP('様式 地本控え'!AQ11,#REF!,2,0),"")</f>
        <v/>
      </c>
      <c r="AJ11" s="400"/>
      <c r="AK11" s="400"/>
      <c r="AL11" s="400"/>
      <c r="AM11" s="400"/>
      <c r="AN11" s="400"/>
      <c r="AO11" s="400"/>
      <c r="AP11" s="400"/>
      <c r="AQ11" s="401" t="e">
        <f>IF(#REF!="","",#REF!)</f>
        <v>#REF!</v>
      </c>
      <c r="AR11" s="401"/>
      <c r="AS11" s="401"/>
      <c r="AT11" s="401"/>
      <c r="AU11" s="401"/>
      <c r="AV11" s="401"/>
    </row>
    <row r="12" spans="1:48" ht="11.1" customHeight="1" x14ac:dyDescent="0.4">
      <c r="A12" s="265"/>
      <c r="B12" s="265"/>
      <c r="C12" s="265"/>
      <c r="D12" s="265"/>
      <c r="E12" s="265"/>
      <c r="F12" s="270" t="e">
        <f>IF(#REF!="","",#REF!)</f>
        <v>#REF!</v>
      </c>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2"/>
      <c r="AI12" s="400"/>
      <c r="AJ12" s="400"/>
      <c r="AK12" s="400"/>
      <c r="AL12" s="400"/>
      <c r="AM12" s="400"/>
      <c r="AN12" s="400"/>
      <c r="AO12" s="400"/>
      <c r="AP12" s="400"/>
      <c r="AQ12" s="401"/>
      <c r="AR12" s="401"/>
      <c r="AS12" s="401"/>
      <c r="AT12" s="401"/>
      <c r="AU12" s="401"/>
      <c r="AV12" s="401"/>
    </row>
    <row r="13" spans="1:48" ht="11.1" customHeight="1" x14ac:dyDescent="0.4">
      <c r="A13" s="265"/>
      <c r="B13" s="265"/>
      <c r="C13" s="265"/>
      <c r="D13" s="265"/>
      <c r="E13" s="265"/>
      <c r="F13" s="273"/>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5"/>
      <c r="AI13" s="400"/>
      <c r="AJ13" s="400"/>
      <c r="AK13" s="400"/>
      <c r="AL13" s="400"/>
      <c r="AM13" s="400"/>
      <c r="AN13" s="400"/>
      <c r="AO13" s="400"/>
      <c r="AP13" s="400"/>
      <c r="AQ13" s="401"/>
      <c r="AR13" s="401"/>
      <c r="AS13" s="401"/>
      <c r="AT13" s="401"/>
      <c r="AU13" s="401"/>
      <c r="AV13" s="401"/>
    </row>
    <row r="14" spans="1:48" ht="11.1" customHeight="1" x14ac:dyDescent="0.4">
      <c r="A14" s="367"/>
      <c r="B14" s="119"/>
      <c r="C14" s="119"/>
      <c r="D14" s="119"/>
      <c r="E14" s="119"/>
      <c r="F14" s="119"/>
      <c r="G14" s="119"/>
      <c r="H14" s="119"/>
      <c r="I14" s="119"/>
      <c r="J14" s="119"/>
      <c r="K14" s="119"/>
      <c r="L14" s="119"/>
      <c r="M14" s="119"/>
      <c r="N14" s="120"/>
      <c r="O14" s="368" t="s">
        <v>2</v>
      </c>
      <c r="P14" s="369"/>
      <c r="Q14" s="369"/>
      <c r="R14" s="369"/>
      <c r="S14" s="369"/>
      <c r="T14" s="369"/>
      <c r="U14" s="369"/>
      <c r="V14" s="369"/>
      <c r="W14" s="369"/>
      <c r="X14" s="369"/>
      <c r="Y14" s="369"/>
      <c r="Z14" s="369"/>
      <c r="AA14" s="369"/>
      <c r="AB14" s="370"/>
      <c r="AC14" s="371" t="s">
        <v>79</v>
      </c>
      <c r="AD14" s="372"/>
      <c r="AE14" s="373"/>
      <c r="AF14" s="373"/>
      <c r="AG14" s="373"/>
      <c r="AH14" s="373"/>
      <c r="AI14" s="374" t="s">
        <v>8</v>
      </c>
      <c r="AJ14" s="375"/>
      <c r="AK14" s="316"/>
      <c r="AL14" s="371" t="s">
        <v>9</v>
      </c>
      <c r="AM14" s="372"/>
      <c r="AN14" s="377" t="s">
        <v>10</v>
      </c>
      <c r="AO14" s="315"/>
      <c r="AP14" s="316"/>
      <c r="AQ14" s="378" t="s">
        <v>80</v>
      </c>
      <c r="AR14" s="379"/>
      <c r="AS14" s="379"/>
      <c r="AT14" s="379"/>
      <c r="AU14" s="379"/>
      <c r="AV14" s="379"/>
    </row>
    <row r="15" spans="1:48" ht="11.1" customHeight="1" x14ac:dyDescent="0.4">
      <c r="A15" s="121"/>
      <c r="B15" s="122"/>
      <c r="C15" s="122"/>
      <c r="D15" s="122"/>
      <c r="E15" s="122"/>
      <c r="F15" s="122"/>
      <c r="G15" s="122"/>
      <c r="H15" s="122"/>
      <c r="I15" s="122"/>
      <c r="J15" s="122"/>
      <c r="K15" s="122"/>
      <c r="L15" s="122"/>
      <c r="M15" s="122"/>
      <c r="N15" s="123"/>
      <c r="O15" s="377" t="s">
        <v>7</v>
      </c>
      <c r="P15" s="375"/>
      <c r="Q15" s="375"/>
      <c r="R15" s="375"/>
      <c r="S15" s="375"/>
      <c r="T15" s="375"/>
      <c r="U15" s="375"/>
      <c r="V15" s="375"/>
      <c r="W15" s="375"/>
      <c r="X15" s="375"/>
      <c r="Y15" s="375"/>
      <c r="Z15" s="375"/>
      <c r="AA15" s="375"/>
      <c r="AB15" s="380"/>
      <c r="AC15" s="372"/>
      <c r="AD15" s="372"/>
      <c r="AE15" s="373"/>
      <c r="AF15" s="373"/>
      <c r="AG15" s="373"/>
      <c r="AH15" s="373"/>
      <c r="AI15" s="376"/>
      <c r="AJ15" s="369"/>
      <c r="AK15" s="318"/>
      <c r="AL15" s="372"/>
      <c r="AM15" s="372"/>
      <c r="AN15" s="258"/>
      <c r="AO15" s="317"/>
      <c r="AP15" s="318"/>
      <c r="AQ15" s="379"/>
      <c r="AR15" s="379"/>
      <c r="AS15" s="379"/>
      <c r="AT15" s="379"/>
      <c r="AU15" s="379"/>
      <c r="AV15" s="379"/>
    </row>
    <row r="16" spans="1:48" ht="11.1" customHeight="1" x14ac:dyDescent="0.4">
      <c r="A16" s="366" t="s">
        <v>5</v>
      </c>
      <c r="B16" s="218"/>
      <c r="C16" s="331" t="s">
        <v>21</v>
      </c>
      <c r="D16" s="332"/>
      <c r="E16" s="332"/>
      <c r="F16" s="332"/>
      <c r="G16" s="332"/>
      <c r="H16" s="332"/>
      <c r="I16" s="332"/>
      <c r="J16" s="332"/>
      <c r="K16" s="332"/>
      <c r="L16" s="332"/>
      <c r="M16" s="332"/>
      <c r="N16" s="332"/>
      <c r="O16" s="381" t="e">
        <f>IF(#REF!="","",#REF!)</f>
        <v>#REF!</v>
      </c>
      <c r="P16" s="382"/>
      <c r="Q16" s="382"/>
      <c r="R16" s="382"/>
      <c r="S16" s="382"/>
      <c r="T16" s="382"/>
      <c r="U16" s="382"/>
      <c r="V16" s="382"/>
      <c r="W16" s="382"/>
      <c r="X16" s="382"/>
      <c r="Y16" s="382"/>
      <c r="Z16" s="382"/>
      <c r="AA16" s="382"/>
      <c r="AB16" s="383"/>
      <c r="AC16" s="384"/>
      <c r="AD16" s="385"/>
      <c r="AE16" s="386"/>
      <c r="AF16" s="385"/>
      <c r="AG16" s="385"/>
      <c r="AH16" s="387"/>
      <c r="AI16" s="339" t="str">
        <f>IFERROR(IF(加入月保険料!D9="","",作業!C9),"")</f>
        <v/>
      </c>
      <c r="AJ16" s="340"/>
      <c r="AK16" s="341"/>
      <c r="AL16" s="345" t="str">
        <f>IF(加入月保険料!D4="男","○","")</f>
        <v>○</v>
      </c>
      <c r="AM16" s="346"/>
      <c r="AN16" s="314" t="s">
        <v>40</v>
      </c>
      <c r="AO16" s="388"/>
      <c r="AP16" s="389"/>
      <c r="AQ16" s="15"/>
      <c r="AR16" s="16" t="e">
        <f>IF(#REF!="","",IF(#REF!="公営国保","〇",""))</f>
        <v>#REF!</v>
      </c>
      <c r="AS16" s="16"/>
      <c r="AT16" s="16"/>
      <c r="AU16" s="16" t="e">
        <f>IF(#REF!="","",IF(#REF!="社会保険","〇",""))</f>
        <v>#REF!</v>
      </c>
      <c r="AV16" s="17"/>
    </row>
    <row r="17" spans="1:50" ht="11.1" customHeight="1" x14ac:dyDescent="0.4">
      <c r="A17" s="218"/>
      <c r="B17" s="218"/>
      <c r="C17" s="353"/>
      <c r="D17" s="327"/>
      <c r="E17" s="327"/>
      <c r="F17" s="327"/>
      <c r="G17" s="327"/>
      <c r="H17" s="327"/>
      <c r="I17" s="327"/>
      <c r="J17" s="327"/>
      <c r="K17" s="327"/>
      <c r="L17" s="327"/>
      <c r="M17" s="327"/>
      <c r="N17" s="329"/>
      <c r="O17" s="319" t="e">
        <f>IF(#REF!="","",#REF!)</f>
        <v>#REF!</v>
      </c>
      <c r="P17" s="266"/>
      <c r="Q17" s="266"/>
      <c r="R17" s="266"/>
      <c r="S17" s="266"/>
      <c r="T17" s="266"/>
      <c r="U17" s="266"/>
      <c r="V17" s="266"/>
      <c r="W17" s="266"/>
      <c r="X17" s="266"/>
      <c r="Y17" s="266"/>
      <c r="Z17" s="266"/>
      <c r="AA17" s="266"/>
      <c r="AB17" s="320"/>
      <c r="AC17" s="304" t="str">
        <f>IF(加入月保険料!D9="","",加入月保険料!D9)</f>
        <v/>
      </c>
      <c r="AD17" s="305"/>
      <c r="AE17" s="305"/>
      <c r="AF17" s="305"/>
      <c r="AG17" s="305"/>
      <c r="AH17" s="306"/>
      <c r="AI17" s="342"/>
      <c r="AJ17" s="343"/>
      <c r="AK17" s="344"/>
      <c r="AL17" s="18"/>
      <c r="AM17" s="19"/>
      <c r="AN17" s="390"/>
      <c r="AO17" s="391"/>
      <c r="AP17" s="392"/>
      <c r="AQ17" s="20"/>
      <c r="AR17" s="21"/>
      <c r="AS17" s="21" t="e">
        <f>IF(#REF!="","",IF(#REF!="その他","〇",""))</f>
        <v>#REF!</v>
      </c>
      <c r="AT17" s="21"/>
      <c r="AU17" s="21"/>
      <c r="AV17" s="22"/>
    </row>
    <row r="18" spans="1:50" ht="11.1" customHeight="1" x14ac:dyDescent="0.15">
      <c r="A18" s="218"/>
      <c r="B18" s="218"/>
      <c r="C18" s="353"/>
      <c r="D18" s="327"/>
      <c r="E18" s="327"/>
      <c r="F18" s="327"/>
      <c r="G18" s="327"/>
      <c r="H18" s="327"/>
      <c r="I18" s="327"/>
      <c r="J18" s="327"/>
      <c r="K18" s="327"/>
      <c r="L18" s="327"/>
      <c r="M18" s="327"/>
      <c r="N18" s="329"/>
      <c r="O18" s="273" t="str">
        <f>IF(加入月保険料!D9="","",加入月保険料!D9)</f>
        <v/>
      </c>
      <c r="P18" s="274"/>
      <c r="Q18" s="274"/>
      <c r="R18" s="274"/>
      <c r="S18" s="274"/>
      <c r="T18" s="274"/>
      <c r="U18" s="274"/>
      <c r="V18" s="274"/>
      <c r="W18" s="274"/>
      <c r="X18" s="274"/>
      <c r="Y18" s="274"/>
      <c r="Z18" s="274"/>
      <c r="AA18" s="274"/>
      <c r="AB18" s="275"/>
      <c r="AC18" s="307"/>
      <c r="AD18" s="308"/>
      <c r="AE18" s="308"/>
      <c r="AF18" s="308"/>
      <c r="AG18" s="308"/>
      <c r="AH18" s="309"/>
      <c r="AI18" s="358"/>
      <c r="AJ18" s="359"/>
      <c r="AK18" s="360"/>
      <c r="AL18" s="310" t="str">
        <f>IF(加入月保険料!D4="女","○","")</f>
        <v/>
      </c>
      <c r="AM18" s="311"/>
      <c r="AN18" s="393"/>
      <c r="AO18" s="394"/>
      <c r="AP18" s="395"/>
      <c r="AQ18" s="23" t="s">
        <v>76</v>
      </c>
      <c r="AR18" s="361" t="e">
        <f>IF(#REF!="","",#REF!)</f>
        <v>#REF!</v>
      </c>
      <c r="AS18" s="362"/>
      <c r="AT18" s="362"/>
      <c r="AU18" s="362"/>
      <c r="AV18" s="24" t="s">
        <v>4</v>
      </c>
    </row>
    <row r="19" spans="1:50" ht="11.1" customHeight="1" x14ac:dyDescent="0.4">
      <c r="A19" s="363" t="s">
        <v>6</v>
      </c>
      <c r="B19" s="281"/>
      <c r="C19" s="331" t="s">
        <v>21</v>
      </c>
      <c r="D19" s="332"/>
      <c r="E19" s="332"/>
      <c r="F19" s="332"/>
      <c r="G19" s="332"/>
      <c r="H19" s="332"/>
      <c r="I19" s="332"/>
      <c r="J19" s="332"/>
      <c r="K19" s="332"/>
      <c r="L19" s="332"/>
      <c r="M19" s="332"/>
      <c r="N19" s="332"/>
      <c r="O19" s="333" t="e">
        <f>IF(#REF!="","",#REF!)</f>
        <v>#REF!</v>
      </c>
      <c r="P19" s="334"/>
      <c r="Q19" s="334"/>
      <c r="R19" s="334"/>
      <c r="S19" s="334"/>
      <c r="T19" s="334"/>
      <c r="U19" s="334"/>
      <c r="V19" s="334"/>
      <c r="W19" s="334"/>
      <c r="X19" s="334"/>
      <c r="Y19" s="334"/>
      <c r="Z19" s="334"/>
      <c r="AA19" s="334"/>
      <c r="AB19" s="335"/>
      <c r="AC19" s="336"/>
      <c r="AD19" s="337"/>
      <c r="AE19" s="337"/>
      <c r="AF19" s="337"/>
      <c r="AG19" s="337"/>
      <c r="AH19" s="338"/>
      <c r="AI19" s="339" t="str">
        <f>IFERROR(IF(加入月保険料!D10="","",作業!C16),"")</f>
        <v/>
      </c>
      <c r="AJ19" s="340"/>
      <c r="AK19" s="341"/>
      <c r="AL19" s="345" t="e">
        <f>IF(#REF!="男","○","")</f>
        <v>#REF!</v>
      </c>
      <c r="AM19" s="346"/>
      <c r="AN19" s="347" t="e">
        <f>IF(#REF!="","",#REF!)</f>
        <v>#REF!</v>
      </c>
      <c r="AO19" s="348"/>
      <c r="AP19" s="348"/>
      <c r="AQ19" s="25"/>
      <c r="AR19" s="16" t="e">
        <f>IF(#REF!="","",IF(#REF!="公営国保","〇",""))</f>
        <v>#REF!</v>
      </c>
      <c r="AS19" s="16"/>
      <c r="AT19" s="16"/>
      <c r="AU19" s="16" t="e">
        <f>IF(#REF!="","",IF(#REF!="社会保険","〇",""))</f>
        <v>#REF!</v>
      </c>
      <c r="AV19" s="17"/>
    </row>
    <row r="20" spans="1:50" ht="11.1" customHeight="1" x14ac:dyDescent="0.4">
      <c r="A20" s="364"/>
      <c r="B20" s="365"/>
      <c r="C20" s="353"/>
      <c r="D20" s="327"/>
      <c r="E20" s="327"/>
      <c r="F20" s="327"/>
      <c r="G20" s="327"/>
      <c r="H20" s="327"/>
      <c r="I20" s="327"/>
      <c r="J20" s="327"/>
      <c r="K20" s="327"/>
      <c r="L20" s="327"/>
      <c r="M20" s="327"/>
      <c r="N20" s="329"/>
      <c r="O20" s="319" t="e">
        <f>IF(#REF!="","",#REF!)</f>
        <v>#REF!</v>
      </c>
      <c r="P20" s="266"/>
      <c r="Q20" s="266"/>
      <c r="R20" s="266"/>
      <c r="S20" s="266"/>
      <c r="T20" s="266"/>
      <c r="U20" s="266"/>
      <c r="V20" s="266"/>
      <c r="W20" s="266"/>
      <c r="X20" s="266"/>
      <c r="Y20" s="266"/>
      <c r="Z20" s="266"/>
      <c r="AA20" s="266"/>
      <c r="AB20" s="320"/>
      <c r="AC20" s="304" t="str">
        <f>IF(加入月保険料!D10="","",加入月保険料!D10)</f>
        <v/>
      </c>
      <c r="AD20" s="305"/>
      <c r="AE20" s="305"/>
      <c r="AF20" s="305"/>
      <c r="AG20" s="305"/>
      <c r="AH20" s="306"/>
      <c r="AI20" s="342"/>
      <c r="AJ20" s="343"/>
      <c r="AK20" s="344"/>
      <c r="AL20" s="18"/>
      <c r="AM20" s="19"/>
      <c r="AN20" s="350"/>
      <c r="AO20" s="351"/>
      <c r="AP20" s="351"/>
      <c r="AQ20" s="26"/>
      <c r="AR20" s="21"/>
      <c r="AS20" s="21" t="e">
        <f>IF(#REF!="","",IF(#REF!="その他","〇",""))</f>
        <v>#REF!</v>
      </c>
      <c r="AT20" s="21"/>
      <c r="AU20" s="21"/>
      <c r="AV20" s="22"/>
    </row>
    <row r="21" spans="1:50" ht="11.1" customHeight="1" x14ac:dyDescent="0.15">
      <c r="A21" s="364"/>
      <c r="B21" s="365"/>
      <c r="C21" s="353"/>
      <c r="D21" s="327"/>
      <c r="E21" s="327"/>
      <c r="F21" s="327"/>
      <c r="G21" s="327"/>
      <c r="H21" s="327"/>
      <c r="I21" s="327"/>
      <c r="J21" s="327"/>
      <c r="K21" s="327"/>
      <c r="L21" s="327"/>
      <c r="M21" s="327"/>
      <c r="N21" s="329"/>
      <c r="O21" s="273" t="e">
        <f>IF(#REF!="","",#REF!)</f>
        <v>#REF!</v>
      </c>
      <c r="P21" s="274"/>
      <c r="Q21" s="274"/>
      <c r="R21" s="274"/>
      <c r="S21" s="274"/>
      <c r="T21" s="274"/>
      <c r="U21" s="274"/>
      <c r="V21" s="274"/>
      <c r="W21" s="274"/>
      <c r="X21" s="274"/>
      <c r="Y21" s="274"/>
      <c r="Z21" s="274"/>
      <c r="AA21" s="274"/>
      <c r="AB21" s="275"/>
      <c r="AC21" s="307"/>
      <c r="AD21" s="308"/>
      <c r="AE21" s="308"/>
      <c r="AF21" s="308"/>
      <c r="AG21" s="308"/>
      <c r="AH21" s="309"/>
      <c r="AI21" s="358"/>
      <c r="AJ21" s="359"/>
      <c r="AK21" s="360"/>
      <c r="AL21" s="310" t="e">
        <f>IF(#REF!="女","○","")</f>
        <v>#REF!</v>
      </c>
      <c r="AM21" s="311"/>
      <c r="AN21" s="355"/>
      <c r="AO21" s="356"/>
      <c r="AP21" s="356"/>
      <c r="AQ21" s="27" t="s">
        <v>77</v>
      </c>
      <c r="AR21" s="312" t="e">
        <f>IF(#REF!="","",#REF!)</f>
        <v>#REF!</v>
      </c>
      <c r="AS21" s="313"/>
      <c r="AT21" s="313"/>
      <c r="AU21" s="313"/>
      <c r="AV21" s="28" t="s">
        <v>78</v>
      </c>
      <c r="AW21" s="31"/>
    </row>
    <row r="22" spans="1:50" ht="11.1" customHeight="1" x14ac:dyDescent="0.4">
      <c r="A22" s="364"/>
      <c r="B22" s="365"/>
      <c r="C22" s="331" t="s">
        <v>21</v>
      </c>
      <c r="D22" s="332"/>
      <c r="E22" s="332"/>
      <c r="F22" s="332"/>
      <c r="G22" s="332"/>
      <c r="H22" s="332"/>
      <c r="I22" s="332"/>
      <c r="J22" s="332"/>
      <c r="K22" s="332"/>
      <c r="L22" s="332"/>
      <c r="M22" s="332"/>
      <c r="N22" s="332"/>
      <c r="O22" s="333" t="e">
        <f>IF(#REF!="","",#REF!)</f>
        <v>#REF!</v>
      </c>
      <c r="P22" s="334"/>
      <c r="Q22" s="334"/>
      <c r="R22" s="334"/>
      <c r="S22" s="334"/>
      <c r="T22" s="334"/>
      <c r="U22" s="334"/>
      <c r="V22" s="334"/>
      <c r="W22" s="334"/>
      <c r="X22" s="334"/>
      <c r="Y22" s="334"/>
      <c r="Z22" s="334"/>
      <c r="AA22" s="334"/>
      <c r="AB22" s="335"/>
      <c r="AC22" s="336"/>
      <c r="AD22" s="337"/>
      <c r="AE22" s="337"/>
      <c r="AF22" s="337"/>
      <c r="AG22" s="337"/>
      <c r="AH22" s="338"/>
      <c r="AI22" s="339" t="str">
        <f>IFERROR(IF(加入月保険料!D11="","",作業!C22),"")</f>
        <v/>
      </c>
      <c r="AJ22" s="340"/>
      <c r="AK22" s="340"/>
      <c r="AL22" s="345" t="e">
        <f>IF(#REF!="男","○","")</f>
        <v>#REF!</v>
      </c>
      <c r="AM22" s="346"/>
      <c r="AN22" s="348" t="e">
        <f>IF(#REF!="","",#REF!)</f>
        <v>#REF!</v>
      </c>
      <c r="AO22" s="348"/>
      <c r="AP22" s="349"/>
      <c r="AQ22" s="25"/>
      <c r="AR22" s="16" t="e">
        <f>IF(#REF!="","",IF(#REF!="公営国保","〇",""))</f>
        <v>#REF!</v>
      </c>
      <c r="AS22" s="16"/>
      <c r="AT22" s="16"/>
      <c r="AU22" s="16" t="e">
        <f>IF(#REF!="","",IF(#REF!="社会保険","〇",""))</f>
        <v>#REF!</v>
      </c>
      <c r="AV22" s="29"/>
      <c r="AW22" s="31"/>
    </row>
    <row r="23" spans="1:50" ht="11.1" customHeight="1" x14ac:dyDescent="0.4">
      <c r="A23" s="364"/>
      <c r="B23" s="365"/>
      <c r="C23" s="353"/>
      <c r="D23" s="327"/>
      <c r="E23" s="327"/>
      <c r="F23" s="327"/>
      <c r="G23" s="327"/>
      <c r="H23" s="327"/>
      <c r="I23" s="327"/>
      <c r="J23" s="327"/>
      <c r="K23" s="327"/>
      <c r="L23" s="327"/>
      <c r="M23" s="327"/>
      <c r="N23" s="329"/>
      <c r="O23" s="319" t="e">
        <f>IF(#REF!="","",#REF!)</f>
        <v>#REF!</v>
      </c>
      <c r="P23" s="266"/>
      <c r="Q23" s="266"/>
      <c r="R23" s="266"/>
      <c r="S23" s="266"/>
      <c r="T23" s="266"/>
      <c r="U23" s="266"/>
      <c r="V23" s="266"/>
      <c r="W23" s="266"/>
      <c r="X23" s="266"/>
      <c r="Y23" s="266"/>
      <c r="Z23" s="266"/>
      <c r="AA23" s="266"/>
      <c r="AB23" s="320"/>
      <c r="AC23" s="304" t="str">
        <f>IF(加入月保険料!D11="","",加入月保険料!D11)</f>
        <v/>
      </c>
      <c r="AD23" s="305"/>
      <c r="AE23" s="305"/>
      <c r="AF23" s="305"/>
      <c r="AG23" s="305"/>
      <c r="AH23" s="306"/>
      <c r="AI23" s="342"/>
      <c r="AJ23" s="343"/>
      <c r="AK23" s="343"/>
      <c r="AL23" s="18"/>
      <c r="AM23" s="19"/>
      <c r="AN23" s="351"/>
      <c r="AO23" s="351"/>
      <c r="AP23" s="352"/>
      <c r="AQ23" s="26"/>
      <c r="AR23" s="21"/>
      <c r="AS23" s="21" t="e">
        <f>IF(#REF!="","",IF(#REF!="その他","〇",""))</f>
        <v>#REF!</v>
      </c>
      <c r="AT23" s="21"/>
      <c r="AU23" s="21"/>
      <c r="AV23" s="30"/>
      <c r="AW23" s="31"/>
      <c r="AX23" s="32"/>
    </row>
    <row r="24" spans="1:50" ht="11.1" customHeight="1" x14ac:dyDescent="0.15">
      <c r="A24" s="364"/>
      <c r="B24" s="365"/>
      <c r="C24" s="353"/>
      <c r="D24" s="327"/>
      <c r="E24" s="327"/>
      <c r="F24" s="327"/>
      <c r="G24" s="327"/>
      <c r="H24" s="327"/>
      <c r="I24" s="327"/>
      <c r="J24" s="327"/>
      <c r="K24" s="327"/>
      <c r="L24" s="327"/>
      <c r="M24" s="327"/>
      <c r="N24" s="329"/>
      <c r="O24" s="273" t="e">
        <f>IF(#REF!="","",#REF!)</f>
        <v>#REF!</v>
      </c>
      <c r="P24" s="274"/>
      <c r="Q24" s="274"/>
      <c r="R24" s="274"/>
      <c r="S24" s="274"/>
      <c r="T24" s="274"/>
      <c r="U24" s="274"/>
      <c r="V24" s="274"/>
      <c r="W24" s="274"/>
      <c r="X24" s="274"/>
      <c r="Y24" s="274"/>
      <c r="Z24" s="274"/>
      <c r="AA24" s="274"/>
      <c r="AB24" s="275"/>
      <c r="AC24" s="307"/>
      <c r="AD24" s="308"/>
      <c r="AE24" s="308"/>
      <c r="AF24" s="308"/>
      <c r="AG24" s="308"/>
      <c r="AH24" s="309"/>
      <c r="AI24" s="358"/>
      <c r="AJ24" s="359"/>
      <c r="AK24" s="359"/>
      <c r="AL24" s="310" t="e">
        <f>IF(#REF!="女","○","")</f>
        <v>#REF!</v>
      </c>
      <c r="AM24" s="311"/>
      <c r="AN24" s="356"/>
      <c r="AO24" s="356"/>
      <c r="AP24" s="357"/>
      <c r="AQ24" s="27" t="s">
        <v>77</v>
      </c>
      <c r="AR24" s="312" t="e">
        <f>IF(#REF!="","",#REF!)</f>
        <v>#REF!</v>
      </c>
      <c r="AS24" s="313"/>
      <c r="AT24" s="313"/>
      <c r="AU24" s="313"/>
      <c r="AV24" s="28" t="s">
        <v>78</v>
      </c>
      <c r="AW24" s="31"/>
    </row>
    <row r="25" spans="1:50" ht="11.1" customHeight="1" x14ac:dyDescent="0.4">
      <c r="A25" s="364"/>
      <c r="B25" s="365"/>
      <c r="C25" s="331" t="s">
        <v>21</v>
      </c>
      <c r="D25" s="332"/>
      <c r="E25" s="332"/>
      <c r="F25" s="332"/>
      <c r="G25" s="332"/>
      <c r="H25" s="332"/>
      <c r="I25" s="332"/>
      <c r="J25" s="332"/>
      <c r="K25" s="332"/>
      <c r="L25" s="332"/>
      <c r="M25" s="332"/>
      <c r="N25" s="332"/>
      <c r="O25" s="333" t="e">
        <f>IF(#REF!="","",#REF!)</f>
        <v>#REF!</v>
      </c>
      <c r="P25" s="334"/>
      <c r="Q25" s="334"/>
      <c r="R25" s="334"/>
      <c r="S25" s="334"/>
      <c r="T25" s="334"/>
      <c r="U25" s="334"/>
      <c r="V25" s="334"/>
      <c r="W25" s="334"/>
      <c r="X25" s="334"/>
      <c r="Y25" s="334"/>
      <c r="Z25" s="334"/>
      <c r="AA25" s="334"/>
      <c r="AB25" s="335"/>
      <c r="AC25" s="336"/>
      <c r="AD25" s="337"/>
      <c r="AE25" s="337"/>
      <c r="AF25" s="337"/>
      <c r="AG25" s="337"/>
      <c r="AH25" s="338"/>
      <c r="AI25" s="339" t="str">
        <f>IFERROR(IF(#REF!="","",作業!C28),"")</f>
        <v/>
      </c>
      <c r="AJ25" s="340"/>
      <c r="AK25" s="341"/>
      <c r="AL25" s="345" t="e">
        <f>IF(#REF!="男","○","")</f>
        <v>#REF!</v>
      </c>
      <c r="AM25" s="346"/>
      <c r="AN25" s="347" t="e">
        <f>IF(#REF!="","",#REF!)</f>
        <v>#REF!</v>
      </c>
      <c r="AO25" s="348"/>
      <c r="AP25" s="349"/>
      <c r="AQ25" s="25"/>
      <c r="AR25" s="16" t="e">
        <f>IF(#REF!="","",IF(#REF!="公営国保","〇",""))</f>
        <v>#REF!</v>
      </c>
      <c r="AS25" s="16"/>
      <c r="AT25" s="16"/>
      <c r="AU25" s="16" t="e">
        <f>IF(#REF!="","",IF(#REF!="社会保険","〇",""))</f>
        <v>#REF!</v>
      </c>
      <c r="AV25" s="29"/>
      <c r="AW25" s="31"/>
    </row>
    <row r="26" spans="1:50" ht="11.1" customHeight="1" x14ac:dyDescent="0.4">
      <c r="A26" s="364"/>
      <c r="B26" s="365"/>
      <c r="C26" s="353"/>
      <c r="D26" s="327"/>
      <c r="E26" s="327"/>
      <c r="F26" s="327"/>
      <c r="G26" s="327"/>
      <c r="H26" s="327"/>
      <c r="I26" s="327"/>
      <c r="J26" s="327"/>
      <c r="K26" s="327"/>
      <c r="L26" s="327"/>
      <c r="M26" s="327"/>
      <c r="N26" s="329"/>
      <c r="O26" s="319" t="e">
        <f>IF(#REF!="","",#REF!)</f>
        <v>#REF!</v>
      </c>
      <c r="P26" s="266"/>
      <c r="Q26" s="266"/>
      <c r="R26" s="266"/>
      <c r="S26" s="266"/>
      <c r="T26" s="266"/>
      <c r="U26" s="266"/>
      <c r="V26" s="266"/>
      <c r="W26" s="266"/>
      <c r="X26" s="266"/>
      <c r="Y26" s="266"/>
      <c r="Z26" s="266"/>
      <c r="AA26" s="266"/>
      <c r="AB26" s="320"/>
      <c r="AC26" s="304" t="str">
        <f>IF(加入月保険料!D12="","",加入月保険料!D12)</f>
        <v/>
      </c>
      <c r="AD26" s="305"/>
      <c r="AE26" s="305"/>
      <c r="AF26" s="305"/>
      <c r="AG26" s="305"/>
      <c r="AH26" s="306"/>
      <c r="AI26" s="342"/>
      <c r="AJ26" s="343"/>
      <c r="AK26" s="344"/>
      <c r="AL26" s="18"/>
      <c r="AM26" s="19"/>
      <c r="AN26" s="350"/>
      <c r="AO26" s="351"/>
      <c r="AP26" s="352"/>
      <c r="AQ26" s="26"/>
      <c r="AR26" s="21"/>
      <c r="AS26" s="21" t="e">
        <f>IF(#REF!="","",IF(#REF!="その他","〇",""))</f>
        <v>#REF!</v>
      </c>
      <c r="AT26" s="21"/>
      <c r="AU26" s="21"/>
      <c r="AV26" s="30"/>
      <c r="AW26" s="31"/>
    </row>
    <row r="27" spans="1:50" ht="11.1" customHeight="1" x14ac:dyDescent="0.15">
      <c r="A27" s="364"/>
      <c r="B27" s="365"/>
      <c r="C27" s="353"/>
      <c r="D27" s="327"/>
      <c r="E27" s="327"/>
      <c r="F27" s="327"/>
      <c r="G27" s="327"/>
      <c r="H27" s="327"/>
      <c r="I27" s="327"/>
      <c r="J27" s="327"/>
      <c r="K27" s="327"/>
      <c r="L27" s="327"/>
      <c r="M27" s="327"/>
      <c r="N27" s="329"/>
      <c r="O27" s="273" t="e">
        <f>IF(#REF!="","",#REF!)</f>
        <v>#REF!</v>
      </c>
      <c r="P27" s="274"/>
      <c r="Q27" s="274"/>
      <c r="R27" s="274"/>
      <c r="S27" s="274"/>
      <c r="T27" s="274"/>
      <c r="U27" s="274"/>
      <c r="V27" s="274"/>
      <c r="W27" s="274"/>
      <c r="X27" s="274"/>
      <c r="Y27" s="274"/>
      <c r="Z27" s="274"/>
      <c r="AA27" s="274"/>
      <c r="AB27" s="275"/>
      <c r="AC27" s="307"/>
      <c r="AD27" s="308"/>
      <c r="AE27" s="308"/>
      <c r="AF27" s="308"/>
      <c r="AG27" s="308"/>
      <c r="AH27" s="309"/>
      <c r="AI27" s="358"/>
      <c r="AJ27" s="359"/>
      <c r="AK27" s="360"/>
      <c r="AL27" s="310" t="e">
        <f>IF(#REF!="女","○","")</f>
        <v>#REF!</v>
      </c>
      <c r="AM27" s="311"/>
      <c r="AN27" s="355"/>
      <c r="AO27" s="356"/>
      <c r="AP27" s="357"/>
      <c r="AQ27" s="27" t="s">
        <v>77</v>
      </c>
      <c r="AR27" s="312" t="e">
        <f>IF(#REF!="","",#REF!)</f>
        <v>#REF!</v>
      </c>
      <c r="AS27" s="313"/>
      <c r="AT27" s="313"/>
      <c r="AU27" s="313"/>
      <c r="AV27" s="28" t="s">
        <v>78</v>
      </c>
      <c r="AW27" s="31"/>
    </row>
    <row r="28" spans="1:50" ht="11.1" customHeight="1" x14ac:dyDescent="0.4">
      <c r="A28" s="364"/>
      <c r="B28" s="365"/>
      <c r="C28" s="331" t="s">
        <v>21</v>
      </c>
      <c r="D28" s="332"/>
      <c r="E28" s="332"/>
      <c r="F28" s="332"/>
      <c r="G28" s="332"/>
      <c r="H28" s="332"/>
      <c r="I28" s="332"/>
      <c r="J28" s="332"/>
      <c r="K28" s="332"/>
      <c r="L28" s="332"/>
      <c r="M28" s="332"/>
      <c r="N28" s="332"/>
      <c r="O28" s="333" t="e">
        <f>IF(#REF!="","",#REF!)</f>
        <v>#REF!</v>
      </c>
      <c r="P28" s="334"/>
      <c r="Q28" s="334"/>
      <c r="R28" s="334"/>
      <c r="S28" s="334"/>
      <c r="T28" s="334"/>
      <c r="U28" s="334"/>
      <c r="V28" s="334"/>
      <c r="W28" s="334"/>
      <c r="X28" s="334"/>
      <c r="Y28" s="334"/>
      <c r="Z28" s="334"/>
      <c r="AA28" s="334"/>
      <c r="AB28" s="335"/>
      <c r="AC28" s="336"/>
      <c r="AD28" s="337"/>
      <c r="AE28" s="337"/>
      <c r="AF28" s="337"/>
      <c r="AG28" s="337"/>
      <c r="AH28" s="338"/>
      <c r="AI28" s="339" t="str">
        <f>IFERROR(IF(加入月保険料!D13="","",作業!C34),"")</f>
        <v/>
      </c>
      <c r="AJ28" s="340"/>
      <c r="AK28" s="341"/>
      <c r="AL28" s="345" t="e">
        <f>IF(#REF!="男","○","")</f>
        <v>#REF!</v>
      </c>
      <c r="AM28" s="346"/>
      <c r="AN28" s="347" t="e">
        <f>IF(#REF!="","",#REF!)</f>
        <v>#REF!</v>
      </c>
      <c r="AO28" s="348"/>
      <c r="AP28" s="349"/>
      <c r="AQ28" s="25"/>
      <c r="AR28" s="16" t="e">
        <f>IF(#REF!="","",IF(#REF!="公営国保","〇",""))</f>
        <v>#REF!</v>
      </c>
      <c r="AS28" s="16"/>
      <c r="AT28" s="16"/>
      <c r="AU28" s="16" t="e">
        <f>IF(#REF!="","",IF(#REF!="社会保険","〇",""))</f>
        <v>#REF!</v>
      </c>
      <c r="AV28" s="29"/>
      <c r="AW28" s="31"/>
    </row>
    <row r="29" spans="1:50" ht="11.1" customHeight="1" x14ac:dyDescent="0.4">
      <c r="A29" s="364"/>
      <c r="B29" s="365"/>
      <c r="C29" s="353"/>
      <c r="D29" s="327"/>
      <c r="E29" s="327"/>
      <c r="F29" s="327"/>
      <c r="G29" s="327"/>
      <c r="H29" s="327"/>
      <c r="I29" s="327"/>
      <c r="J29" s="327"/>
      <c r="K29" s="327"/>
      <c r="L29" s="327"/>
      <c r="M29" s="327"/>
      <c r="N29" s="329"/>
      <c r="O29" s="319" t="e">
        <f>IF(#REF!="","",#REF!)</f>
        <v>#REF!</v>
      </c>
      <c r="P29" s="266"/>
      <c r="Q29" s="266"/>
      <c r="R29" s="266"/>
      <c r="S29" s="266"/>
      <c r="T29" s="266"/>
      <c r="U29" s="266"/>
      <c r="V29" s="266"/>
      <c r="W29" s="266"/>
      <c r="X29" s="266"/>
      <c r="Y29" s="266"/>
      <c r="Z29" s="266"/>
      <c r="AA29" s="266"/>
      <c r="AB29" s="320"/>
      <c r="AC29" s="304" t="str">
        <f>IF(加入月保険料!D13="","",加入月保険料!D13)</f>
        <v/>
      </c>
      <c r="AD29" s="305"/>
      <c r="AE29" s="305"/>
      <c r="AF29" s="305"/>
      <c r="AG29" s="305"/>
      <c r="AH29" s="306"/>
      <c r="AI29" s="342"/>
      <c r="AJ29" s="343"/>
      <c r="AK29" s="344"/>
      <c r="AL29" s="18"/>
      <c r="AM29" s="19"/>
      <c r="AN29" s="350"/>
      <c r="AO29" s="351"/>
      <c r="AP29" s="352"/>
      <c r="AQ29" s="26"/>
      <c r="AR29" s="21"/>
      <c r="AS29" s="21" t="e">
        <f>IF(#REF!="","",IF(#REF!="その他","〇",""))</f>
        <v>#REF!</v>
      </c>
      <c r="AT29" s="21"/>
      <c r="AU29" s="21"/>
      <c r="AV29" s="30"/>
      <c r="AW29" s="31"/>
    </row>
    <row r="30" spans="1:50" ht="11.1" customHeight="1" x14ac:dyDescent="0.15">
      <c r="A30" s="364"/>
      <c r="B30" s="365"/>
      <c r="C30" s="354"/>
      <c r="D30" s="328"/>
      <c r="E30" s="328"/>
      <c r="F30" s="328"/>
      <c r="G30" s="328"/>
      <c r="H30" s="328"/>
      <c r="I30" s="328"/>
      <c r="J30" s="328"/>
      <c r="K30" s="328"/>
      <c r="L30" s="328"/>
      <c r="M30" s="328"/>
      <c r="N30" s="330"/>
      <c r="O30" s="273" t="e">
        <f>IF(#REF!="","",#REF!)</f>
        <v>#REF!</v>
      </c>
      <c r="P30" s="274"/>
      <c r="Q30" s="274"/>
      <c r="R30" s="274"/>
      <c r="S30" s="274"/>
      <c r="T30" s="274"/>
      <c r="U30" s="274"/>
      <c r="V30" s="274"/>
      <c r="W30" s="274"/>
      <c r="X30" s="274"/>
      <c r="Y30" s="274"/>
      <c r="Z30" s="274"/>
      <c r="AA30" s="274"/>
      <c r="AB30" s="275"/>
      <c r="AC30" s="307"/>
      <c r="AD30" s="308"/>
      <c r="AE30" s="308"/>
      <c r="AF30" s="308"/>
      <c r="AG30" s="308"/>
      <c r="AH30" s="309"/>
      <c r="AI30" s="342"/>
      <c r="AJ30" s="343"/>
      <c r="AK30" s="344"/>
      <c r="AL30" s="310" t="e">
        <f>IF(#REF!="女","○","")</f>
        <v>#REF!</v>
      </c>
      <c r="AM30" s="311"/>
      <c r="AN30" s="350"/>
      <c r="AO30" s="351"/>
      <c r="AP30" s="352"/>
      <c r="AQ30" s="27" t="s">
        <v>77</v>
      </c>
      <c r="AR30" s="312" t="e">
        <f>IF(#REF!="","",#REF!)</f>
        <v>#REF!</v>
      </c>
      <c r="AS30" s="313"/>
      <c r="AT30" s="313"/>
      <c r="AU30" s="313"/>
      <c r="AV30" s="28" t="s">
        <v>78</v>
      </c>
      <c r="AW30" s="31"/>
    </row>
    <row r="31" spans="1:50" ht="11.1" customHeight="1" x14ac:dyDescent="0.4">
      <c r="A31" s="314" t="s">
        <v>57</v>
      </c>
      <c r="B31" s="315"/>
      <c r="C31" s="315"/>
      <c r="D31" s="315"/>
      <c r="E31" s="315"/>
      <c r="F31" s="315"/>
      <c r="G31" s="315"/>
      <c r="H31" s="315"/>
      <c r="I31" s="315"/>
      <c r="J31" s="315"/>
      <c r="K31" s="316"/>
      <c r="L31" s="319" t="str">
        <f>IF(加入月保険料!D5="","",作業!C13)</f>
        <v>-100男従業員</v>
      </c>
      <c r="M31" s="266"/>
      <c r="N31" s="266"/>
      <c r="O31" s="266"/>
      <c r="P31" s="266"/>
      <c r="Q31" s="266"/>
      <c r="R31" s="266"/>
      <c r="S31" s="266"/>
      <c r="T31" s="266"/>
      <c r="U31" s="266"/>
      <c r="V31" s="266"/>
      <c r="W31" s="320"/>
      <c r="X31" s="321" t="s">
        <v>31</v>
      </c>
      <c r="Y31" s="322"/>
      <c r="Z31" s="322"/>
      <c r="AA31" s="146" t="s">
        <v>30</v>
      </c>
      <c r="AB31" s="147"/>
      <c r="AC31" s="147"/>
      <c r="AD31" s="147"/>
      <c r="AE31" s="147"/>
      <c r="AF31" s="147"/>
      <c r="AG31" s="147"/>
      <c r="AH31" s="147"/>
      <c r="AI31" s="147"/>
      <c r="AJ31" s="147"/>
      <c r="AK31" s="147"/>
      <c r="AL31" s="147"/>
      <c r="AM31" s="147"/>
      <c r="AN31" s="147"/>
      <c r="AO31" s="324" t="s">
        <v>29</v>
      </c>
      <c r="AP31" s="325"/>
      <c r="AQ31" s="325"/>
      <c r="AR31" s="325"/>
      <c r="AS31" s="325"/>
      <c r="AT31" s="325"/>
      <c r="AU31" s="325"/>
      <c r="AV31" s="326"/>
    </row>
    <row r="32" spans="1:50" ht="11.1" customHeight="1" x14ac:dyDescent="0.4">
      <c r="A32" s="258"/>
      <c r="B32" s="317"/>
      <c r="C32" s="317"/>
      <c r="D32" s="317"/>
      <c r="E32" s="317"/>
      <c r="F32" s="317"/>
      <c r="G32" s="317"/>
      <c r="H32" s="317"/>
      <c r="I32" s="317"/>
      <c r="J32" s="317"/>
      <c r="K32" s="318"/>
      <c r="L32" s="270"/>
      <c r="M32" s="271"/>
      <c r="N32" s="271"/>
      <c r="O32" s="271"/>
      <c r="P32" s="271"/>
      <c r="Q32" s="271"/>
      <c r="R32" s="271"/>
      <c r="S32" s="271"/>
      <c r="T32" s="271"/>
      <c r="U32" s="271"/>
      <c r="V32" s="271"/>
      <c r="W32" s="272"/>
      <c r="X32" s="323"/>
      <c r="Y32" s="323"/>
      <c r="Z32" s="323"/>
      <c r="AA32" s="233" t="e">
        <f>IF(#REF!="","",#REF!)</f>
        <v>#REF!</v>
      </c>
      <c r="AB32" s="233"/>
      <c r="AC32" s="233"/>
      <c r="AD32" s="233"/>
      <c r="AE32" s="233"/>
      <c r="AF32" s="233"/>
      <c r="AG32" s="233"/>
      <c r="AH32" s="233"/>
      <c r="AI32" s="233"/>
      <c r="AJ32" s="233"/>
      <c r="AK32" s="233"/>
      <c r="AL32" s="233"/>
      <c r="AM32" s="233"/>
      <c r="AN32" s="233"/>
      <c r="AO32" s="234" t="e">
        <f>IF(#REF!="社会保険","○","")</f>
        <v>#REF!</v>
      </c>
      <c r="AP32" s="235"/>
      <c r="AQ32" s="235"/>
      <c r="AR32" s="235"/>
      <c r="AS32" s="235"/>
      <c r="AT32" s="235"/>
      <c r="AU32" s="235"/>
      <c r="AV32" s="236"/>
    </row>
    <row r="33" spans="1:62" ht="11.1" customHeight="1" x14ac:dyDescent="0.4">
      <c r="A33" s="252" t="s">
        <v>56</v>
      </c>
      <c r="B33" s="253"/>
      <c r="C33" s="256" t="s">
        <v>45</v>
      </c>
      <c r="D33" s="257"/>
      <c r="E33" s="257"/>
      <c r="F33" s="257"/>
      <c r="G33" s="257"/>
      <c r="H33" s="257"/>
      <c r="I33" s="257"/>
      <c r="J33" s="257"/>
      <c r="K33" s="258"/>
      <c r="L33" s="259" t="e">
        <f>IF(#REF!="法人","○","")</f>
        <v>#REF!</v>
      </c>
      <c r="M33" s="259"/>
      <c r="N33" s="259"/>
      <c r="O33" s="259"/>
      <c r="P33" s="259"/>
      <c r="Q33" s="259"/>
      <c r="R33" s="259" t="e">
        <f>IF(#REF!="個人","○","")</f>
        <v>#REF!</v>
      </c>
      <c r="S33" s="259"/>
      <c r="T33" s="259"/>
      <c r="U33" s="259"/>
      <c r="V33" s="259"/>
      <c r="W33" s="259"/>
      <c r="X33" s="323"/>
      <c r="Y33" s="323"/>
      <c r="Z33" s="323"/>
      <c r="AA33" s="233" t="e">
        <f>IF(#REF!="","",#REF!)</f>
        <v>#REF!</v>
      </c>
      <c r="AB33" s="233"/>
      <c r="AC33" s="233"/>
      <c r="AD33" s="233"/>
      <c r="AE33" s="233"/>
      <c r="AF33" s="233"/>
      <c r="AG33" s="233"/>
      <c r="AH33" s="233"/>
      <c r="AI33" s="233"/>
      <c r="AJ33" s="233"/>
      <c r="AK33" s="233"/>
      <c r="AL33" s="233"/>
      <c r="AM33" s="233"/>
      <c r="AN33" s="233"/>
      <c r="AO33" s="237" t="e">
        <f>IF(#REF!="その他","○","")</f>
        <v>#REF!</v>
      </c>
      <c r="AP33" s="238"/>
      <c r="AQ33" s="238"/>
      <c r="AR33" s="238"/>
      <c r="AS33" s="238"/>
      <c r="AT33" s="238"/>
      <c r="AU33" s="238"/>
      <c r="AV33" s="239"/>
    </row>
    <row r="34" spans="1:62" ht="11.1" customHeight="1" x14ac:dyDescent="0.4">
      <c r="A34" s="252"/>
      <c r="B34" s="253"/>
      <c r="C34" s="260" t="s">
        <v>2</v>
      </c>
      <c r="D34" s="261"/>
      <c r="E34" s="261"/>
      <c r="F34" s="261"/>
      <c r="G34" s="262" t="e">
        <f>IF(#REF!="","",#REF!)</f>
        <v>#REF!</v>
      </c>
      <c r="H34" s="262"/>
      <c r="I34" s="262"/>
      <c r="J34" s="262"/>
      <c r="K34" s="262"/>
      <c r="L34" s="263"/>
      <c r="M34" s="263"/>
      <c r="N34" s="263"/>
      <c r="O34" s="263"/>
      <c r="P34" s="263"/>
      <c r="Q34" s="263"/>
      <c r="R34" s="263"/>
      <c r="S34" s="263"/>
      <c r="T34" s="263"/>
      <c r="U34" s="263"/>
      <c r="V34" s="263"/>
      <c r="W34" s="263"/>
      <c r="X34" s="323"/>
      <c r="Y34" s="323"/>
      <c r="Z34" s="323"/>
      <c r="AA34" s="233" t="e">
        <f>IF(#REF!="","",#REF!)</f>
        <v>#REF!</v>
      </c>
      <c r="AB34" s="233"/>
      <c r="AC34" s="233"/>
      <c r="AD34" s="233"/>
      <c r="AE34" s="233"/>
      <c r="AF34" s="233"/>
      <c r="AG34" s="233"/>
      <c r="AH34" s="233"/>
      <c r="AI34" s="233"/>
      <c r="AJ34" s="233"/>
      <c r="AK34" s="233"/>
      <c r="AL34" s="233"/>
      <c r="AM34" s="233"/>
      <c r="AN34" s="233"/>
      <c r="AO34" s="267" t="e">
        <f>IF(#REF!="","",#REF!)</f>
        <v>#REF!</v>
      </c>
      <c r="AP34" s="268"/>
      <c r="AQ34" s="268"/>
      <c r="AR34" s="268"/>
      <c r="AS34" s="268"/>
      <c r="AT34" s="268"/>
      <c r="AU34" s="268"/>
      <c r="AV34" s="269"/>
    </row>
    <row r="35" spans="1:62" ht="11.1" customHeight="1" x14ac:dyDescent="0.4">
      <c r="A35" s="252"/>
      <c r="B35" s="253"/>
      <c r="C35" s="264" t="s">
        <v>22</v>
      </c>
      <c r="D35" s="265"/>
      <c r="E35" s="265"/>
      <c r="F35" s="265"/>
      <c r="G35" s="105" t="e">
        <f>IF(#REF!="","",#REF!)</f>
        <v>#REF!</v>
      </c>
      <c r="H35" s="105"/>
      <c r="I35" s="105"/>
      <c r="J35" s="105"/>
      <c r="K35" s="105"/>
      <c r="L35" s="105"/>
      <c r="M35" s="105"/>
      <c r="N35" s="105"/>
      <c r="O35" s="105"/>
      <c r="P35" s="105"/>
      <c r="Q35" s="105"/>
      <c r="R35" s="105"/>
      <c r="S35" s="105"/>
      <c r="T35" s="105"/>
      <c r="U35" s="105"/>
      <c r="V35" s="105"/>
      <c r="W35" s="105"/>
      <c r="X35" s="323"/>
      <c r="Y35" s="323"/>
      <c r="Z35" s="323"/>
      <c r="AA35" s="233" t="e">
        <f>IF(#REF!="","",#REF!)</f>
        <v>#REF!</v>
      </c>
      <c r="AB35" s="233"/>
      <c r="AC35" s="233"/>
      <c r="AD35" s="233"/>
      <c r="AE35" s="233"/>
      <c r="AF35" s="233"/>
      <c r="AG35" s="233"/>
      <c r="AH35" s="233"/>
      <c r="AI35" s="233"/>
      <c r="AJ35" s="233"/>
      <c r="AK35" s="233"/>
      <c r="AL35" s="233"/>
      <c r="AM35" s="233"/>
      <c r="AN35" s="233"/>
      <c r="AO35" s="234" t="e">
        <f>IF(#REF!="社会保険","○","")</f>
        <v>#REF!</v>
      </c>
      <c r="AP35" s="235"/>
      <c r="AQ35" s="235"/>
      <c r="AR35" s="235"/>
      <c r="AS35" s="235"/>
      <c r="AT35" s="235"/>
      <c r="AU35" s="235"/>
      <c r="AV35" s="236"/>
    </row>
    <row r="36" spans="1:62" ht="11.1" customHeight="1" x14ac:dyDescent="0.4">
      <c r="A36" s="252"/>
      <c r="B36" s="253"/>
      <c r="C36" s="265"/>
      <c r="D36" s="265"/>
      <c r="E36" s="265"/>
      <c r="F36" s="265"/>
      <c r="G36" s="105"/>
      <c r="H36" s="105"/>
      <c r="I36" s="105"/>
      <c r="J36" s="105"/>
      <c r="K36" s="105"/>
      <c r="L36" s="105"/>
      <c r="M36" s="105"/>
      <c r="N36" s="105"/>
      <c r="O36" s="105"/>
      <c r="P36" s="105"/>
      <c r="Q36" s="105"/>
      <c r="R36" s="105"/>
      <c r="S36" s="105"/>
      <c r="T36" s="105"/>
      <c r="U36" s="105"/>
      <c r="V36" s="105"/>
      <c r="W36" s="105"/>
      <c r="X36" s="323"/>
      <c r="Y36" s="323"/>
      <c r="Z36" s="323"/>
      <c r="AA36" s="233" t="e">
        <f>IF(#REF!="","",#REF!)</f>
        <v>#REF!</v>
      </c>
      <c r="AB36" s="233"/>
      <c r="AC36" s="233"/>
      <c r="AD36" s="233"/>
      <c r="AE36" s="233"/>
      <c r="AF36" s="233"/>
      <c r="AG36" s="233"/>
      <c r="AH36" s="233"/>
      <c r="AI36" s="233"/>
      <c r="AJ36" s="233"/>
      <c r="AK36" s="233"/>
      <c r="AL36" s="233"/>
      <c r="AM36" s="233"/>
      <c r="AN36" s="233"/>
      <c r="AO36" s="237" t="e">
        <f>IF(#REF!="その他","○","")</f>
        <v>#REF!</v>
      </c>
      <c r="AP36" s="238"/>
      <c r="AQ36" s="238"/>
      <c r="AR36" s="238"/>
      <c r="AS36" s="238"/>
      <c r="AT36" s="238"/>
      <c r="AU36" s="238"/>
      <c r="AV36" s="239"/>
    </row>
    <row r="37" spans="1:62" ht="11.1" customHeight="1" x14ac:dyDescent="0.4">
      <c r="A37" s="252"/>
      <c r="B37" s="253"/>
      <c r="C37" s="264" t="s">
        <v>23</v>
      </c>
      <c r="D37" s="265"/>
      <c r="E37" s="265"/>
      <c r="F37" s="265"/>
      <c r="G37" s="34" t="s">
        <v>13</v>
      </c>
      <c r="H37" s="266" t="e">
        <f>IF(#REF!="","",#REF!)</f>
        <v>#REF!</v>
      </c>
      <c r="I37" s="266"/>
      <c r="J37" s="266"/>
      <c r="K37" s="266"/>
      <c r="L37" s="266"/>
      <c r="M37" s="266"/>
      <c r="N37" s="35"/>
      <c r="O37" s="35"/>
      <c r="P37" s="35"/>
      <c r="Q37" s="35"/>
      <c r="R37" s="35"/>
      <c r="S37" s="35"/>
      <c r="T37" s="35"/>
      <c r="U37" s="35"/>
      <c r="V37" s="35"/>
      <c r="W37" s="36"/>
      <c r="X37" s="323"/>
      <c r="Y37" s="323"/>
      <c r="Z37" s="323"/>
      <c r="AA37" s="233" t="e">
        <f>IF(#REF!="","",#REF!)</f>
        <v>#REF!</v>
      </c>
      <c r="AB37" s="233"/>
      <c r="AC37" s="233"/>
      <c r="AD37" s="233"/>
      <c r="AE37" s="233"/>
      <c r="AF37" s="233"/>
      <c r="AG37" s="233"/>
      <c r="AH37" s="233"/>
      <c r="AI37" s="233"/>
      <c r="AJ37" s="233"/>
      <c r="AK37" s="233"/>
      <c r="AL37" s="233"/>
      <c r="AM37" s="233"/>
      <c r="AN37" s="233"/>
      <c r="AO37" s="267" t="e">
        <f>IF(#REF!="","",#REF!)</f>
        <v>#REF!</v>
      </c>
      <c r="AP37" s="268"/>
      <c r="AQ37" s="268"/>
      <c r="AR37" s="268"/>
      <c r="AS37" s="268"/>
      <c r="AT37" s="268"/>
      <c r="AU37" s="268"/>
      <c r="AV37" s="269"/>
    </row>
    <row r="38" spans="1:62" ht="11.1" customHeight="1" x14ac:dyDescent="0.4">
      <c r="A38" s="252"/>
      <c r="B38" s="253"/>
      <c r="C38" s="265"/>
      <c r="D38" s="265"/>
      <c r="E38" s="265"/>
      <c r="F38" s="265"/>
      <c r="G38" s="270" t="e">
        <f>IF(#REF!="","",#REF!)</f>
        <v>#REF!</v>
      </c>
      <c r="H38" s="271"/>
      <c r="I38" s="271"/>
      <c r="J38" s="271"/>
      <c r="K38" s="271"/>
      <c r="L38" s="271"/>
      <c r="M38" s="271"/>
      <c r="N38" s="271"/>
      <c r="O38" s="271"/>
      <c r="P38" s="271"/>
      <c r="Q38" s="271"/>
      <c r="R38" s="271"/>
      <c r="S38" s="271"/>
      <c r="T38" s="271"/>
      <c r="U38" s="271"/>
      <c r="V38" s="271"/>
      <c r="W38" s="272"/>
      <c r="X38" s="323"/>
      <c r="Y38" s="323"/>
      <c r="Z38" s="323"/>
      <c r="AA38" s="233" t="e">
        <f>IF(#REF!="","",#REF!)</f>
        <v>#REF!</v>
      </c>
      <c r="AB38" s="233"/>
      <c r="AC38" s="233"/>
      <c r="AD38" s="233"/>
      <c r="AE38" s="233"/>
      <c r="AF38" s="233"/>
      <c r="AG38" s="233"/>
      <c r="AH38" s="233"/>
      <c r="AI38" s="233"/>
      <c r="AJ38" s="233"/>
      <c r="AK38" s="233"/>
      <c r="AL38" s="233"/>
      <c r="AM38" s="233"/>
      <c r="AN38" s="276"/>
      <c r="AO38" s="234" t="e">
        <f>IF(#REF!="社会保険","○","")</f>
        <v>#REF!</v>
      </c>
      <c r="AP38" s="235"/>
      <c r="AQ38" s="235"/>
      <c r="AR38" s="235"/>
      <c r="AS38" s="235"/>
      <c r="AT38" s="235"/>
      <c r="AU38" s="235"/>
      <c r="AV38" s="236"/>
    </row>
    <row r="39" spans="1:62" ht="11.1" customHeight="1" x14ac:dyDescent="0.4">
      <c r="A39" s="252"/>
      <c r="B39" s="253"/>
      <c r="C39" s="265"/>
      <c r="D39" s="265"/>
      <c r="E39" s="265"/>
      <c r="F39" s="265"/>
      <c r="G39" s="273"/>
      <c r="H39" s="274"/>
      <c r="I39" s="274"/>
      <c r="J39" s="274"/>
      <c r="K39" s="274"/>
      <c r="L39" s="274"/>
      <c r="M39" s="274"/>
      <c r="N39" s="274"/>
      <c r="O39" s="274"/>
      <c r="P39" s="274"/>
      <c r="Q39" s="274"/>
      <c r="R39" s="274"/>
      <c r="S39" s="274"/>
      <c r="T39" s="274"/>
      <c r="U39" s="274"/>
      <c r="V39" s="274"/>
      <c r="W39" s="275"/>
      <c r="X39" s="323"/>
      <c r="Y39" s="323"/>
      <c r="Z39" s="323"/>
      <c r="AA39" s="233"/>
      <c r="AB39" s="233"/>
      <c r="AC39" s="233"/>
      <c r="AD39" s="233"/>
      <c r="AE39" s="233"/>
      <c r="AF39" s="233"/>
      <c r="AG39" s="233"/>
      <c r="AH39" s="233"/>
      <c r="AI39" s="233"/>
      <c r="AJ39" s="233"/>
      <c r="AK39" s="233"/>
      <c r="AL39" s="233"/>
      <c r="AM39" s="233"/>
      <c r="AN39" s="276"/>
      <c r="AO39" s="237" t="e">
        <f>IF(#REF!="その他","○","")</f>
        <v>#REF!</v>
      </c>
      <c r="AP39" s="238"/>
      <c r="AQ39" s="238"/>
      <c r="AR39" s="238"/>
      <c r="AS39" s="238"/>
      <c r="AT39" s="238"/>
      <c r="AU39" s="238"/>
      <c r="AV39" s="239"/>
    </row>
    <row r="40" spans="1:62" ht="11.1" customHeight="1" x14ac:dyDescent="0.4">
      <c r="A40" s="252"/>
      <c r="B40" s="253"/>
      <c r="C40" s="264" t="s">
        <v>24</v>
      </c>
      <c r="D40" s="265"/>
      <c r="E40" s="265"/>
      <c r="F40" s="265"/>
      <c r="G40" s="105" t="e">
        <f>IF(#REF!="","",#REF!)</f>
        <v>#REF!</v>
      </c>
      <c r="H40" s="105"/>
      <c r="I40" s="105"/>
      <c r="J40" s="105"/>
      <c r="K40" s="105"/>
      <c r="L40" s="105"/>
      <c r="M40" s="105"/>
      <c r="N40" s="105"/>
      <c r="O40" s="105"/>
      <c r="P40" s="105"/>
      <c r="Q40" s="105"/>
      <c r="R40" s="105"/>
      <c r="S40" s="105"/>
      <c r="T40" s="105"/>
      <c r="U40" s="105"/>
      <c r="V40" s="105"/>
      <c r="W40" s="105"/>
      <c r="X40" s="323"/>
      <c r="Y40" s="323"/>
      <c r="Z40" s="323"/>
      <c r="AA40" s="277" t="e">
        <f>IF(#REF!="","",#REF!)</f>
        <v>#REF!</v>
      </c>
      <c r="AB40" s="277"/>
      <c r="AC40" s="277"/>
      <c r="AD40" s="277"/>
      <c r="AE40" s="277"/>
      <c r="AF40" s="277"/>
      <c r="AG40" s="277"/>
      <c r="AH40" s="277"/>
      <c r="AI40" s="277"/>
      <c r="AJ40" s="277"/>
      <c r="AK40" s="277"/>
      <c r="AL40" s="277"/>
      <c r="AM40" s="277"/>
      <c r="AN40" s="278"/>
      <c r="AO40" s="267" t="e">
        <f>IF(#REF!="","",#REF!)</f>
        <v>#REF!</v>
      </c>
      <c r="AP40" s="268"/>
      <c r="AQ40" s="268"/>
      <c r="AR40" s="268"/>
      <c r="AS40" s="268"/>
      <c r="AT40" s="268"/>
      <c r="AU40" s="268"/>
      <c r="AV40" s="269"/>
    </row>
    <row r="41" spans="1:62" ht="11.1" customHeight="1" x14ac:dyDescent="0.4">
      <c r="A41" s="252"/>
      <c r="B41" s="253"/>
      <c r="C41" s="265"/>
      <c r="D41" s="265"/>
      <c r="E41" s="265"/>
      <c r="F41" s="265"/>
      <c r="G41" s="105"/>
      <c r="H41" s="105"/>
      <c r="I41" s="105"/>
      <c r="J41" s="105"/>
      <c r="K41" s="105"/>
      <c r="L41" s="105"/>
      <c r="M41" s="105"/>
      <c r="N41" s="105"/>
      <c r="O41" s="105"/>
      <c r="P41" s="105"/>
      <c r="Q41" s="105"/>
      <c r="R41" s="105"/>
      <c r="S41" s="105"/>
      <c r="T41" s="105"/>
      <c r="U41" s="105"/>
      <c r="V41" s="105"/>
      <c r="W41" s="105"/>
      <c r="X41" s="279" t="s">
        <v>32</v>
      </c>
      <c r="Y41" s="280"/>
      <c r="Z41" s="280"/>
      <c r="AA41" s="283" t="e">
        <f>IF(#REF!="","",#REF!)</f>
        <v>#REF!</v>
      </c>
      <c r="AB41" s="283"/>
      <c r="AC41" s="283"/>
      <c r="AD41" s="283"/>
      <c r="AE41" s="283"/>
      <c r="AF41" s="283"/>
      <c r="AG41" s="283"/>
      <c r="AH41" s="283"/>
      <c r="AI41" s="283"/>
      <c r="AJ41" s="283"/>
      <c r="AK41" s="283"/>
      <c r="AL41" s="283"/>
      <c r="AM41" s="283"/>
      <c r="AN41" s="283"/>
      <c r="AO41" s="284"/>
      <c r="AP41" s="284"/>
      <c r="AQ41" s="284"/>
      <c r="AR41" s="284"/>
      <c r="AS41" s="284"/>
      <c r="AT41" s="284"/>
      <c r="AU41" s="284"/>
      <c r="AV41" s="284"/>
    </row>
    <row r="42" spans="1:62" ht="11.1" customHeight="1" x14ac:dyDescent="0.4">
      <c r="A42" s="252"/>
      <c r="B42" s="253"/>
      <c r="C42" s="260" t="s">
        <v>2</v>
      </c>
      <c r="D42" s="261"/>
      <c r="E42" s="261"/>
      <c r="F42" s="261"/>
      <c r="G42" s="105" t="e">
        <f>IF(#REF!="","",#REF!)</f>
        <v>#REF!</v>
      </c>
      <c r="H42" s="105"/>
      <c r="I42" s="105"/>
      <c r="J42" s="105"/>
      <c r="K42" s="105"/>
      <c r="L42" s="105"/>
      <c r="M42" s="105"/>
      <c r="N42" s="105"/>
      <c r="O42" s="105"/>
      <c r="P42" s="105"/>
      <c r="Q42" s="105"/>
      <c r="R42" s="105"/>
      <c r="S42" s="105"/>
      <c r="T42" s="105"/>
      <c r="U42" s="105"/>
      <c r="V42" s="105"/>
      <c r="W42" s="105"/>
      <c r="X42" s="279"/>
      <c r="Y42" s="280"/>
      <c r="Z42" s="280"/>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row>
    <row r="43" spans="1:62" ht="11.1" customHeight="1" x14ac:dyDescent="0.4">
      <c r="A43" s="252"/>
      <c r="B43" s="253"/>
      <c r="C43" s="264" t="s">
        <v>25</v>
      </c>
      <c r="D43" s="265"/>
      <c r="E43" s="265"/>
      <c r="F43" s="265"/>
      <c r="G43" s="105" t="e">
        <f>IF(#REF!="","",#REF!)</f>
        <v>#REF!</v>
      </c>
      <c r="H43" s="105"/>
      <c r="I43" s="105"/>
      <c r="J43" s="105"/>
      <c r="K43" s="105"/>
      <c r="L43" s="105"/>
      <c r="M43" s="105"/>
      <c r="N43" s="105"/>
      <c r="O43" s="105"/>
      <c r="P43" s="105"/>
      <c r="Q43" s="105"/>
      <c r="R43" s="105"/>
      <c r="S43" s="105"/>
      <c r="T43" s="105"/>
      <c r="U43" s="105"/>
      <c r="V43" s="105"/>
      <c r="W43" s="105"/>
      <c r="X43" s="279"/>
      <c r="Y43" s="280"/>
      <c r="Z43" s="280"/>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row>
    <row r="44" spans="1:62" ht="11.1" customHeight="1" x14ac:dyDescent="0.4">
      <c r="A44" s="252"/>
      <c r="B44" s="253"/>
      <c r="C44" s="265"/>
      <c r="D44" s="265"/>
      <c r="E44" s="265"/>
      <c r="F44" s="265"/>
      <c r="G44" s="105"/>
      <c r="H44" s="105"/>
      <c r="I44" s="105"/>
      <c r="J44" s="105"/>
      <c r="K44" s="105"/>
      <c r="L44" s="105"/>
      <c r="M44" s="105"/>
      <c r="N44" s="105"/>
      <c r="O44" s="105"/>
      <c r="P44" s="105"/>
      <c r="Q44" s="105"/>
      <c r="R44" s="105"/>
      <c r="S44" s="105"/>
      <c r="T44" s="105"/>
      <c r="U44" s="105"/>
      <c r="V44" s="105"/>
      <c r="W44" s="105"/>
      <c r="X44" s="279"/>
      <c r="Y44" s="280"/>
      <c r="Z44" s="280"/>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row>
    <row r="45" spans="1:62" ht="11.1" customHeight="1" x14ac:dyDescent="0.4">
      <c r="A45" s="252"/>
      <c r="B45" s="253"/>
      <c r="C45" s="286" t="s">
        <v>26</v>
      </c>
      <c r="D45" s="287"/>
      <c r="E45" s="287"/>
      <c r="F45" s="287"/>
      <c r="G45" s="287"/>
      <c r="H45" s="287"/>
      <c r="I45" s="288"/>
      <c r="J45" s="292" t="s">
        <v>72</v>
      </c>
      <c r="K45" s="293"/>
      <c r="L45" s="293"/>
      <c r="M45" s="293"/>
      <c r="N45" s="293"/>
      <c r="O45" s="293"/>
      <c r="P45" s="293"/>
      <c r="Q45" s="293"/>
      <c r="R45" s="293"/>
      <c r="S45" s="293"/>
      <c r="T45" s="293"/>
      <c r="U45" s="293"/>
      <c r="V45" s="293"/>
      <c r="W45" s="294"/>
      <c r="X45" s="279"/>
      <c r="Y45" s="280"/>
      <c r="Z45" s="280"/>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row>
    <row r="46" spans="1:62" ht="11.1" customHeight="1" x14ac:dyDescent="0.4">
      <c r="A46" s="252"/>
      <c r="B46" s="253"/>
      <c r="C46" s="289"/>
      <c r="D46" s="290"/>
      <c r="E46" s="290"/>
      <c r="F46" s="290"/>
      <c r="G46" s="290"/>
      <c r="H46" s="290"/>
      <c r="I46" s="291"/>
      <c r="J46" s="161" t="s">
        <v>74</v>
      </c>
      <c r="K46" s="162"/>
      <c r="L46" s="162"/>
      <c r="M46" s="162"/>
      <c r="N46" s="162"/>
      <c r="O46" s="162"/>
      <c r="P46" s="162"/>
      <c r="Q46" s="162"/>
      <c r="R46" s="162"/>
      <c r="S46" s="162"/>
      <c r="T46" s="162"/>
      <c r="U46" s="162"/>
      <c r="V46" s="162"/>
      <c r="W46" s="163"/>
      <c r="X46" s="279"/>
      <c r="Y46" s="280"/>
      <c r="Z46" s="280"/>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row>
    <row r="47" spans="1:62" ht="11.1" customHeight="1" x14ac:dyDescent="0.4">
      <c r="A47" s="252"/>
      <c r="B47" s="253"/>
      <c r="C47" s="164" t="e">
        <f>IF(#REF!="有","○","")</f>
        <v>#REF!</v>
      </c>
      <c r="D47" s="165"/>
      <c r="E47" s="165"/>
      <c r="F47" s="39"/>
      <c r="G47" s="168" t="e">
        <f>IF(#REF!="無","○","")</f>
        <v>#REF!</v>
      </c>
      <c r="H47" s="168"/>
      <c r="I47" s="169"/>
      <c r="J47" s="172" t="e">
        <f>IF(#REF!="","",#REF!)</f>
        <v>#REF!</v>
      </c>
      <c r="K47" s="173"/>
      <c r="L47" s="173"/>
      <c r="M47" s="173"/>
      <c r="N47" s="173"/>
      <c r="O47" s="173"/>
      <c r="P47" s="173"/>
      <c r="Q47" s="173"/>
      <c r="R47" s="173"/>
      <c r="S47" s="173"/>
      <c r="T47" s="173"/>
      <c r="U47" s="173"/>
      <c r="V47" s="176" t="s">
        <v>27</v>
      </c>
      <c r="W47" s="177"/>
      <c r="X47" s="279"/>
      <c r="Y47" s="280"/>
      <c r="Z47" s="280"/>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row>
    <row r="48" spans="1:62" ht="11.1" customHeight="1" x14ac:dyDescent="0.4">
      <c r="A48" s="252"/>
      <c r="B48" s="253"/>
      <c r="C48" s="166"/>
      <c r="D48" s="167"/>
      <c r="E48" s="167"/>
      <c r="F48" s="40"/>
      <c r="G48" s="170"/>
      <c r="H48" s="170"/>
      <c r="I48" s="171"/>
      <c r="J48" s="174"/>
      <c r="K48" s="175"/>
      <c r="L48" s="175"/>
      <c r="M48" s="175"/>
      <c r="N48" s="175"/>
      <c r="O48" s="175"/>
      <c r="P48" s="175"/>
      <c r="Q48" s="175"/>
      <c r="R48" s="175"/>
      <c r="S48" s="175"/>
      <c r="T48" s="175"/>
      <c r="U48" s="175"/>
      <c r="V48" s="178"/>
      <c r="W48" s="179"/>
      <c r="X48" s="279"/>
      <c r="Y48" s="280"/>
      <c r="Z48" s="280"/>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BJ48" s="37"/>
    </row>
    <row r="49" spans="1:48" ht="11.1" customHeight="1" x14ac:dyDescent="0.4">
      <c r="A49" s="252"/>
      <c r="B49" s="253"/>
      <c r="C49" s="246" t="s">
        <v>60</v>
      </c>
      <c r="D49" s="247"/>
      <c r="E49" s="247"/>
      <c r="F49" s="247"/>
      <c r="G49" s="247"/>
      <c r="H49" s="247"/>
      <c r="I49" s="247"/>
      <c r="J49" s="247"/>
      <c r="K49" s="247"/>
      <c r="L49" s="247"/>
      <c r="M49" s="247"/>
      <c r="N49" s="247"/>
      <c r="O49" s="247"/>
      <c r="P49" s="247"/>
      <c r="Q49" s="247"/>
      <c r="R49" s="247"/>
      <c r="S49" s="247"/>
      <c r="T49" s="247"/>
      <c r="U49" s="247"/>
      <c r="V49" s="247"/>
      <c r="W49" s="248"/>
      <c r="X49" s="279"/>
      <c r="Y49" s="280"/>
      <c r="Z49" s="280"/>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row>
    <row r="50" spans="1:48" ht="11.1" customHeight="1" x14ac:dyDescent="0.4">
      <c r="A50" s="252"/>
      <c r="B50" s="253"/>
      <c r="C50" s="159" t="s">
        <v>1</v>
      </c>
      <c r="D50" s="160"/>
      <c r="E50" s="249" t="e">
        <f>IF(#REF!="","",(MID(#REF!,1,1)))</f>
        <v>#REF!</v>
      </c>
      <c r="F50" s="250" t="e">
        <f>IF(#REF!="","",(MID(#REF!,2,1)))</f>
        <v>#REF!</v>
      </c>
      <c r="G50" s="249" t="e">
        <f>IF(#REF!="","",(MID(#REF!,3,1)))</f>
        <v>#REF!</v>
      </c>
      <c r="H50" s="250" t="e">
        <f>IF(#REF!="","",(MID(#REF!,4,1)))</f>
        <v>#REF!</v>
      </c>
      <c r="I50" s="249" t="e">
        <f>IF(#REF!="","",(MID(#REF!,5,1)))</f>
        <v>#REF!</v>
      </c>
      <c r="J50" s="251" t="e">
        <f>IF(#REF!="","",(MID(#REF!,6,1)))</f>
        <v>#REF!</v>
      </c>
      <c r="K50" s="250" t="e">
        <f>IF(#REF!="","",(MID(#REF!,7,1)))</f>
        <v>#REF!</v>
      </c>
      <c r="L50" s="159" t="s">
        <v>28</v>
      </c>
      <c r="M50" s="160"/>
      <c r="N50" s="295" t="e">
        <f>IF(#REF!="","",#REF!)</f>
        <v>#REF!</v>
      </c>
      <c r="O50" s="296"/>
      <c r="P50" s="296"/>
      <c r="Q50" s="299" t="s">
        <v>12</v>
      </c>
      <c r="R50" s="300" t="s">
        <v>75</v>
      </c>
      <c r="S50" s="113"/>
      <c r="T50" s="296" t="e">
        <f>IF(#REF!="","",#REF!)</f>
        <v>#REF!</v>
      </c>
      <c r="U50" s="296"/>
      <c r="V50" s="296"/>
      <c r="W50" s="302" t="s">
        <v>4</v>
      </c>
      <c r="X50" s="279"/>
      <c r="Y50" s="280"/>
      <c r="Z50" s="280"/>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row>
    <row r="51" spans="1:48" ht="11.1" customHeight="1" x14ac:dyDescent="0.4">
      <c r="A51" s="254"/>
      <c r="B51" s="255"/>
      <c r="C51" s="160"/>
      <c r="D51" s="160"/>
      <c r="E51" s="249"/>
      <c r="F51" s="250"/>
      <c r="G51" s="249"/>
      <c r="H51" s="250"/>
      <c r="I51" s="249"/>
      <c r="J51" s="251"/>
      <c r="K51" s="250"/>
      <c r="L51" s="160"/>
      <c r="M51" s="160"/>
      <c r="N51" s="297"/>
      <c r="O51" s="298"/>
      <c r="P51" s="298"/>
      <c r="Q51" s="299"/>
      <c r="R51" s="301"/>
      <c r="S51" s="301"/>
      <c r="T51" s="298"/>
      <c r="U51" s="298"/>
      <c r="V51" s="298"/>
      <c r="W51" s="303"/>
      <c r="X51" s="281"/>
      <c r="Y51" s="282"/>
      <c r="Z51" s="282"/>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row>
    <row r="52" spans="1:48" ht="11.1" customHeight="1" x14ac:dyDescent="0.4">
      <c r="A52" s="240" t="s">
        <v>58</v>
      </c>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2"/>
    </row>
    <row r="53" spans="1:48" ht="11.1" customHeight="1" x14ac:dyDescent="0.4">
      <c r="A53" s="243"/>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5"/>
    </row>
    <row r="54" spans="1:48" ht="11.1" customHeight="1" x14ac:dyDescent="0.4">
      <c r="A54" s="243"/>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5"/>
    </row>
    <row r="55" spans="1:48" ht="11.1" customHeight="1" x14ac:dyDescent="0.4">
      <c r="A55" s="243"/>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5"/>
    </row>
    <row r="56" spans="1:48" ht="11.1" customHeight="1" x14ac:dyDescent="0.4">
      <c r="A56" s="211" t="e">
        <f>#REF!</f>
        <v>#REF!</v>
      </c>
      <c r="B56" s="212"/>
      <c r="C56" s="212"/>
      <c r="D56" s="212"/>
      <c r="E56" s="212"/>
      <c r="F56" s="212"/>
      <c r="G56" s="212"/>
      <c r="H56" s="212"/>
      <c r="I56" s="212"/>
      <c r="J56" s="212"/>
      <c r="K56" s="212"/>
      <c r="L56" s="212"/>
      <c r="M56" s="212"/>
      <c r="N56" s="212"/>
      <c r="O56" s="212"/>
      <c r="P56" s="37"/>
      <c r="Q56" s="37"/>
      <c r="R56" s="37"/>
      <c r="S56" s="37"/>
      <c r="T56" s="37"/>
      <c r="U56" s="37"/>
      <c r="V56" s="37"/>
      <c r="W56" s="37"/>
      <c r="X56" s="119" t="s">
        <v>68</v>
      </c>
      <c r="Y56" s="227"/>
      <c r="Z56" s="227"/>
      <c r="AA56" s="227"/>
      <c r="AB56" s="227"/>
      <c r="AC56" s="227"/>
      <c r="AD56" s="37"/>
      <c r="AE56" s="228" t="e">
        <f>O17</f>
        <v>#REF!</v>
      </c>
      <c r="AF56" s="229"/>
      <c r="AG56" s="229"/>
      <c r="AH56" s="229"/>
      <c r="AI56" s="229"/>
      <c r="AJ56" s="229"/>
      <c r="AK56" s="229"/>
      <c r="AL56" s="229"/>
      <c r="AM56" s="229"/>
      <c r="AN56" s="229"/>
      <c r="AO56" s="229"/>
      <c r="AP56" s="229"/>
      <c r="AQ56" s="229"/>
      <c r="AR56" s="229"/>
      <c r="AS56" s="229"/>
      <c r="AT56" s="229"/>
      <c r="AU56" s="228" t="s">
        <v>81</v>
      </c>
      <c r="AV56" s="231"/>
    </row>
    <row r="57" spans="1:48" ht="11.1" customHeight="1" x14ac:dyDescent="0.4">
      <c r="A57" s="213"/>
      <c r="B57" s="214"/>
      <c r="C57" s="214"/>
      <c r="D57" s="214"/>
      <c r="E57" s="214"/>
      <c r="F57" s="214"/>
      <c r="G57" s="214"/>
      <c r="H57" s="214"/>
      <c r="I57" s="214"/>
      <c r="J57" s="214"/>
      <c r="K57" s="214"/>
      <c r="L57" s="214"/>
      <c r="M57" s="214"/>
      <c r="N57" s="214"/>
      <c r="O57" s="214"/>
      <c r="P57" s="37"/>
      <c r="Q57" s="37"/>
      <c r="R57" s="37"/>
      <c r="S57" s="37"/>
      <c r="T57" s="37"/>
      <c r="U57" s="37"/>
      <c r="V57" s="37"/>
      <c r="W57" s="37"/>
      <c r="X57" s="227"/>
      <c r="Y57" s="227"/>
      <c r="Z57" s="227"/>
      <c r="AA57" s="227"/>
      <c r="AB57" s="227"/>
      <c r="AC57" s="227"/>
      <c r="AD57" s="37"/>
      <c r="AE57" s="230"/>
      <c r="AF57" s="230"/>
      <c r="AG57" s="230"/>
      <c r="AH57" s="230"/>
      <c r="AI57" s="230"/>
      <c r="AJ57" s="230"/>
      <c r="AK57" s="230"/>
      <c r="AL57" s="230"/>
      <c r="AM57" s="230"/>
      <c r="AN57" s="230"/>
      <c r="AO57" s="230"/>
      <c r="AP57" s="230"/>
      <c r="AQ57" s="230"/>
      <c r="AR57" s="230"/>
      <c r="AS57" s="230"/>
      <c r="AT57" s="230"/>
      <c r="AU57" s="230"/>
      <c r="AV57" s="232"/>
    </row>
    <row r="58" spans="1:48" ht="11.1" customHeight="1" x14ac:dyDescent="0.4">
      <c r="A58" s="215" t="s">
        <v>59</v>
      </c>
      <c r="B58" s="216"/>
      <c r="C58" s="216"/>
      <c r="D58" s="216"/>
      <c r="E58" s="216"/>
      <c r="F58" s="216"/>
      <c r="G58" s="216"/>
      <c r="H58" s="216"/>
      <c r="I58" s="216"/>
      <c r="J58" s="216"/>
      <c r="K58" s="216"/>
      <c r="L58" s="216"/>
      <c r="M58" s="216"/>
      <c r="N58" s="216"/>
      <c r="O58" s="216"/>
      <c r="P58" s="10"/>
      <c r="Q58" s="10"/>
      <c r="R58" s="10"/>
      <c r="S58" s="10"/>
      <c r="T58" s="10"/>
      <c r="U58" s="10"/>
      <c r="V58" s="10"/>
      <c r="W58" s="10"/>
      <c r="X58" s="44" t="s">
        <v>117</v>
      </c>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1"/>
    </row>
    <row r="59" spans="1:48" s="3" customFormat="1" ht="12" customHeight="1" x14ac:dyDescent="0.4">
      <c r="A59" s="217" t="s">
        <v>61</v>
      </c>
      <c r="B59" s="218"/>
      <c r="C59" s="219" t="s">
        <v>35</v>
      </c>
      <c r="D59" s="220"/>
      <c r="E59" s="220"/>
      <c r="F59" s="220"/>
      <c r="G59" s="220"/>
      <c r="H59" s="220"/>
      <c r="I59" s="220"/>
      <c r="J59" s="220"/>
      <c r="K59" s="157"/>
      <c r="L59" s="157"/>
      <c r="M59" s="221"/>
      <c r="N59" s="222" t="s">
        <v>36</v>
      </c>
      <c r="O59" s="223"/>
      <c r="P59" s="223"/>
      <c r="Q59" s="223"/>
      <c r="R59" s="223"/>
      <c r="S59" s="223"/>
      <c r="T59" s="223"/>
      <c r="U59" s="223"/>
      <c r="V59" s="223"/>
      <c r="W59" s="223"/>
      <c r="X59" s="223"/>
      <c r="Y59" s="224"/>
      <c r="Z59" s="219" t="s">
        <v>37</v>
      </c>
      <c r="AA59" s="220"/>
      <c r="AB59" s="220"/>
      <c r="AC59" s="220"/>
      <c r="AD59" s="220"/>
      <c r="AE59" s="220"/>
      <c r="AF59" s="225"/>
      <c r="AG59" s="219" t="s">
        <v>38</v>
      </c>
      <c r="AH59" s="220"/>
      <c r="AI59" s="220"/>
      <c r="AJ59" s="220"/>
      <c r="AK59" s="220"/>
      <c r="AL59" s="220"/>
      <c r="AM59" s="220"/>
      <c r="AN59" s="221"/>
      <c r="AO59" s="188" t="s">
        <v>39</v>
      </c>
      <c r="AP59" s="189"/>
      <c r="AQ59" s="189"/>
      <c r="AR59" s="189"/>
      <c r="AS59" s="189"/>
      <c r="AT59" s="189"/>
      <c r="AU59" s="189"/>
      <c r="AV59" s="189"/>
    </row>
    <row r="60" spans="1:48" s="3" customFormat="1" ht="12" customHeight="1" x14ac:dyDescent="0.4">
      <c r="A60" s="218"/>
      <c r="B60" s="218"/>
      <c r="C60" s="226" t="s">
        <v>40</v>
      </c>
      <c r="D60" s="192"/>
      <c r="E60" s="192"/>
      <c r="F60" s="192"/>
      <c r="G60" s="192"/>
      <c r="H60" s="192"/>
      <c r="I60" s="192"/>
      <c r="J60" s="192"/>
      <c r="K60" s="193"/>
      <c r="L60" s="193"/>
      <c r="M60" s="194"/>
      <c r="N60" s="180"/>
      <c r="O60" s="181"/>
      <c r="P60" s="181"/>
      <c r="Q60" s="181"/>
      <c r="R60" s="181"/>
      <c r="S60" s="181"/>
      <c r="T60" s="181"/>
      <c r="U60" s="181"/>
      <c r="V60" s="181"/>
      <c r="W60" s="181"/>
      <c r="X60" s="181"/>
      <c r="Y60" s="182"/>
      <c r="Z60" s="186"/>
      <c r="AA60" s="181"/>
      <c r="AB60" s="181"/>
      <c r="AC60" s="181"/>
      <c r="AD60" s="181"/>
      <c r="AE60" s="181"/>
      <c r="AF60" s="182"/>
      <c r="AG60" s="187" t="s">
        <v>41</v>
      </c>
      <c r="AH60" s="188"/>
      <c r="AI60" s="188"/>
      <c r="AJ60" s="188"/>
      <c r="AK60" s="188"/>
      <c r="AL60" s="188"/>
      <c r="AM60" s="188"/>
      <c r="AN60" s="189"/>
      <c r="AO60" s="187" t="s">
        <v>42</v>
      </c>
      <c r="AP60" s="190"/>
      <c r="AQ60" s="190"/>
      <c r="AR60" s="190"/>
      <c r="AS60" s="190"/>
      <c r="AT60" s="190"/>
      <c r="AU60" s="190"/>
      <c r="AV60" s="190"/>
    </row>
    <row r="61" spans="1:48" s="3" customFormat="1" ht="12" customHeight="1" x14ac:dyDescent="0.4">
      <c r="A61" s="218"/>
      <c r="B61" s="218"/>
      <c r="C61" s="195"/>
      <c r="D61" s="196"/>
      <c r="E61" s="196"/>
      <c r="F61" s="196"/>
      <c r="G61" s="196"/>
      <c r="H61" s="196"/>
      <c r="I61" s="196"/>
      <c r="J61" s="196"/>
      <c r="K61" s="197"/>
      <c r="L61" s="197"/>
      <c r="M61" s="198"/>
      <c r="N61" s="183"/>
      <c r="O61" s="184"/>
      <c r="P61" s="184"/>
      <c r="Q61" s="184"/>
      <c r="R61" s="184"/>
      <c r="S61" s="184"/>
      <c r="T61" s="184"/>
      <c r="U61" s="184"/>
      <c r="V61" s="184"/>
      <c r="W61" s="184"/>
      <c r="X61" s="184"/>
      <c r="Y61" s="185"/>
      <c r="Z61" s="183"/>
      <c r="AA61" s="184"/>
      <c r="AB61" s="184"/>
      <c r="AC61" s="184"/>
      <c r="AD61" s="184"/>
      <c r="AE61" s="184"/>
      <c r="AF61" s="185"/>
      <c r="AG61" s="188"/>
      <c r="AH61" s="188"/>
      <c r="AI61" s="188"/>
      <c r="AJ61" s="188"/>
      <c r="AK61" s="188"/>
      <c r="AL61" s="188"/>
      <c r="AM61" s="188"/>
      <c r="AN61" s="189"/>
      <c r="AO61" s="190"/>
      <c r="AP61" s="190"/>
      <c r="AQ61" s="190"/>
      <c r="AR61" s="190"/>
      <c r="AS61" s="190"/>
      <c r="AT61" s="190"/>
      <c r="AU61" s="190"/>
      <c r="AV61" s="190"/>
    </row>
    <row r="62" spans="1:48" s="3" customFormat="1" ht="12" customHeight="1" x14ac:dyDescent="0.4">
      <c r="A62" s="218"/>
      <c r="B62" s="218"/>
      <c r="C62" s="191" t="s">
        <v>43</v>
      </c>
      <c r="D62" s="192"/>
      <c r="E62" s="192"/>
      <c r="F62" s="192"/>
      <c r="G62" s="192"/>
      <c r="H62" s="192"/>
      <c r="I62" s="192"/>
      <c r="J62" s="192"/>
      <c r="K62" s="193"/>
      <c r="L62" s="193"/>
      <c r="M62" s="194"/>
      <c r="N62" s="199"/>
      <c r="O62" s="200"/>
      <c r="P62" s="200"/>
      <c r="Q62" s="200"/>
      <c r="R62" s="200"/>
      <c r="S62" s="200"/>
      <c r="T62" s="200"/>
      <c r="U62" s="200"/>
      <c r="V62" s="200"/>
      <c r="W62" s="200"/>
      <c r="X62" s="200"/>
      <c r="Y62" s="201"/>
      <c r="Z62" s="205" t="s">
        <v>44</v>
      </c>
      <c r="AA62" s="206"/>
      <c r="AB62" s="206"/>
      <c r="AC62" s="206"/>
      <c r="AD62" s="206"/>
      <c r="AE62" s="206"/>
      <c r="AF62" s="207"/>
      <c r="AG62" s="188"/>
      <c r="AH62" s="188"/>
      <c r="AI62" s="188"/>
      <c r="AJ62" s="188"/>
      <c r="AK62" s="188"/>
      <c r="AL62" s="188"/>
      <c r="AM62" s="188"/>
      <c r="AN62" s="189"/>
      <c r="AO62" s="190"/>
      <c r="AP62" s="190"/>
      <c r="AQ62" s="190"/>
      <c r="AR62" s="190"/>
      <c r="AS62" s="190"/>
      <c r="AT62" s="190"/>
      <c r="AU62" s="190"/>
      <c r="AV62" s="190"/>
    </row>
    <row r="63" spans="1:48" s="3" customFormat="1" ht="12" customHeight="1" x14ac:dyDescent="0.4">
      <c r="A63" s="218"/>
      <c r="B63" s="218"/>
      <c r="C63" s="195"/>
      <c r="D63" s="196"/>
      <c r="E63" s="196"/>
      <c r="F63" s="196"/>
      <c r="G63" s="196"/>
      <c r="H63" s="196"/>
      <c r="I63" s="196"/>
      <c r="J63" s="196"/>
      <c r="K63" s="197"/>
      <c r="L63" s="197"/>
      <c r="M63" s="198"/>
      <c r="N63" s="202"/>
      <c r="O63" s="203"/>
      <c r="P63" s="203"/>
      <c r="Q63" s="203"/>
      <c r="R63" s="203"/>
      <c r="S63" s="203"/>
      <c r="T63" s="203"/>
      <c r="U63" s="203"/>
      <c r="V63" s="203"/>
      <c r="W63" s="203"/>
      <c r="X63" s="203"/>
      <c r="Y63" s="204"/>
      <c r="Z63" s="208"/>
      <c r="AA63" s="209"/>
      <c r="AB63" s="209"/>
      <c r="AC63" s="209"/>
      <c r="AD63" s="209"/>
      <c r="AE63" s="209"/>
      <c r="AF63" s="210"/>
      <c r="AG63" s="188"/>
      <c r="AH63" s="188"/>
      <c r="AI63" s="188"/>
      <c r="AJ63" s="188"/>
      <c r="AK63" s="188"/>
      <c r="AL63" s="188"/>
      <c r="AM63" s="188"/>
      <c r="AN63" s="189"/>
      <c r="AO63" s="190"/>
      <c r="AP63" s="190"/>
      <c r="AQ63" s="190"/>
      <c r="AR63" s="190"/>
      <c r="AS63" s="190"/>
      <c r="AT63" s="190"/>
      <c r="AU63" s="190"/>
      <c r="AV63" s="190"/>
    </row>
    <row r="64" spans="1:48" s="3" customFormat="1" ht="12" customHeight="1" x14ac:dyDescent="0.4">
      <c r="A64" s="12"/>
      <c r="B64" s="12"/>
      <c r="C64" s="4"/>
      <c r="D64" s="4"/>
      <c r="E64" s="4"/>
      <c r="F64" s="4"/>
      <c r="G64" s="4"/>
      <c r="H64" s="4"/>
      <c r="I64" s="4"/>
      <c r="J64" s="4"/>
      <c r="K64" s="41"/>
      <c r="L64" s="41"/>
      <c r="M64" s="41"/>
      <c r="N64" s="156" t="s">
        <v>47</v>
      </c>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row>
    <row r="65" spans="1:48" ht="11.1" customHeight="1" x14ac:dyDescent="0.4">
      <c r="A65" s="13" t="s">
        <v>62</v>
      </c>
      <c r="B65" s="37"/>
      <c r="C65" s="37"/>
      <c r="D65" s="37"/>
      <c r="E65" s="37"/>
      <c r="F65" s="37"/>
      <c r="G65" s="37"/>
      <c r="H65" s="37"/>
      <c r="I65" s="37"/>
      <c r="J65" s="37"/>
      <c r="K65" s="37"/>
      <c r="L65" s="37"/>
      <c r="M65" s="37"/>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row>
    <row r="66" spans="1:48" ht="11.1" customHeight="1" x14ac:dyDescent="0.4">
      <c r="A66" s="159" t="s">
        <v>33</v>
      </c>
      <c r="B66" s="160"/>
      <c r="C66" s="160"/>
      <c r="D66" s="160"/>
      <c r="E66" s="160"/>
      <c r="F66" s="154"/>
      <c r="G66" s="135"/>
      <c r="H66" s="154"/>
      <c r="I66" s="135"/>
      <c r="J66" s="154"/>
      <c r="K66" s="133"/>
      <c r="L66" s="135"/>
      <c r="M66" s="148" t="s">
        <v>34</v>
      </c>
      <c r="N66" s="149"/>
      <c r="O66" s="149"/>
      <c r="P66" s="149"/>
      <c r="Q66" s="149"/>
      <c r="R66" s="150"/>
      <c r="S66" s="154"/>
      <c r="T66" s="135"/>
      <c r="U66" s="154"/>
      <c r="V66" s="135"/>
      <c r="W66" s="154"/>
      <c r="X66" s="133"/>
      <c r="Y66" s="135"/>
      <c r="Z66" s="137" t="s">
        <v>69</v>
      </c>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9"/>
    </row>
    <row r="67" spans="1:48" ht="11.1" customHeight="1" x14ac:dyDescent="0.4">
      <c r="A67" s="160"/>
      <c r="B67" s="160"/>
      <c r="C67" s="160"/>
      <c r="D67" s="160"/>
      <c r="E67" s="160"/>
      <c r="F67" s="155"/>
      <c r="G67" s="136"/>
      <c r="H67" s="155"/>
      <c r="I67" s="136"/>
      <c r="J67" s="155"/>
      <c r="K67" s="134"/>
      <c r="L67" s="136"/>
      <c r="M67" s="151"/>
      <c r="N67" s="152"/>
      <c r="O67" s="152"/>
      <c r="P67" s="152"/>
      <c r="Q67" s="152"/>
      <c r="R67" s="153"/>
      <c r="S67" s="155"/>
      <c r="T67" s="136"/>
      <c r="U67" s="155"/>
      <c r="V67" s="136"/>
      <c r="W67" s="155"/>
      <c r="X67" s="134"/>
      <c r="Y67" s="136"/>
      <c r="Z67" s="140" t="s">
        <v>70</v>
      </c>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2"/>
    </row>
    <row r="68" spans="1:48" ht="11.1" customHeight="1" x14ac:dyDescent="0.4">
      <c r="A68" s="146" t="s">
        <v>63</v>
      </c>
      <c r="B68" s="147"/>
      <c r="C68" s="147"/>
      <c r="D68" s="147"/>
      <c r="E68" s="147"/>
      <c r="F68" s="146" t="s">
        <v>64</v>
      </c>
      <c r="G68" s="147"/>
      <c r="H68" s="147"/>
      <c r="I68" s="147"/>
      <c r="J68" s="147"/>
      <c r="K68" s="146" t="s">
        <v>65</v>
      </c>
      <c r="L68" s="147"/>
      <c r="M68" s="147"/>
      <c r="N68" s="147"/>
      <c r="O68" s="147"/>
      <c r="P68" s="146" t="s">
        <v>66</v>
      </c>
      <c r="Q68" s="147"/>
      <c r="R68" s="147"/>
      <c r="S68" s="147"/>
      <c r="T68" s="147"/>
      <c r="U68" s="146" t="s">
        <v>67</v>
      </c>
      <c r="V68" s="147"/>
      <c r="W68" s="147"/>
      <c r="X68" s="147"/>
      <c r="Y68" s="147"/>
      <c r="Z68" s="140"/>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2"/>
    </row>
    <row r="69" spans="1:48" ht="11.1" customHeight="1" x14ac:dyDescent="0.4">
      <c r="A69" s="115"/>
      <c r="B69" s="116"/>
      <c r="C69" s="116"/>
      <c r="D69" s="116"/>
      <c r="E69" s="117"/>
      <c r="F69" s="115"/>
      <c r="G69" s="116"/>
      <c r="H69" s="116"/>
      <c r="I69" s="116"/>
      <c r="J69" s="117"/>
      <c r="K69" s="115"/>
      <c r="L69" s="116"/>
      <c r="M69" s="116"/>
      <c r="N69" s="116"/>
      <c r="O69" s="117"/>
      <c r="P69" s="115"/>
      <c r="Q69" s="116"/>
      <c r="R69" s="116"/>
      <c r="S69" s="116"/>
      <c r="T69" s="117"/>
      <c r="U69" s="115"/>
      <c r="V69" s="116"/>
      <c r="W69" s="116"/>
      <c r="X69" s="116"/>
      <c r="Y69" s="117"/>
      <c r="Z69" s="143"/>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5"/>
    </row>
    <row r="70" spans="1:48" ht="11.1" customHeight="1" x14ac:dyDescent="0.4">
      <c r="A70" s="118"/>
      <c r="B70" s="119"/>
      <c r="C70" s="119"/>
      <c r="D70" s="119"/>
      <c r="E70" s="120"/>
      <c r="F70" s="118"/>
      <c r="G70" s="119"/>
      <c r="H70" s="119"/>
      <c r="I70" s="119"/>
      <c r="J70" s="120"/>
      <c r="K70" s="118"/>
      <c r="L70" s="119"/>
      <c r="M70" s="119"/>
      <c r="N70" s="119"/>
      <c r="O70" s="120"/>
      <c r="P70" s="118"/>
      <c r="Q70" s="119"/>
      <c r="R70" s="119"/>
      <c r="S70" s="119"/>
      <c r="T70" s="120"/>
      <c r="U70" s="118"/>
      <c r="V70" s="119"/>
      <c r="W70" s="119"/>
      <c r="X70" s="119"/>
      <c r="Y70" s="120"/>
      <c r="Z70" s="124" t="s">
        <v>71</v>
      </c>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6"/>
    </row>
    <row r="71" spans="1:48" ht="11.1" customHeight="1" x14ac:dyDescent="0.4">
      <c r="A71" s="118"/>
      <c r="B71" s="119"/>
      <c r="C71" s="119"/>
      <c r="D71" s="119"/>
      <c r="E71" s="120"/>
      <c r="F71" s="118"/>
      <c r="G71" s="119"/>
      <c r="H71" s="119"/>
      <c r="I71" s="119"/>
      <c r="J71" s="120"/>
      <c r="K71" s="118"/>
      <c r="L71" s="119"/>
      <c r="M71" s="119"/>
      <c r="N71" s="119"/>
      <c r="O71" s="120"/>
      <c r="P71" s="118"/>
      <c r="Q71" s="119"/>
      <c r="R71" s="119"/>
      <c r="S71" s="119"/>
      <c r="T71" s="120"/>
      <c r="U71" s="118"/>
      <c r="V71" s="119"/>
      <c r="W71" s="119"/>
      <c r="X71" s="119"/>
      <c r="Y71" s="120"/>
      <c r="Z71" s="127" t="s">
        <v>70</v>
      </c>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9"/>
    </row>
    <row r="72" spans="1:48" ht="11.1" customHeight="1" x14ac:dyDescent="0.4">
      <c r="A72" s="118"/>
      <c r="B72" s="119"/>
      <c r="C72" s="119"/>
      <c r="D72" s="119"/>
      <c r="E72" s="120"/>
      <c r="F72" s="118"/>
      <c r="G72" s="119"/>
      <c r="H72" s="119"/>
      <c r="I72" s="119"/>
      <c r="J72" s="120"/>
      <c r="K72" s="118"/>
      <c r="L72" s="119"/>
      <c r="M72" s="119"/>
      <c r="N72" s="119"/>
      <c r="O72" s="120"/>
      <c r="P72" s="118"/>
      <c r="Q72" s="119"/>
      <c r="R72" s="119"/>
      <c r="S72" s="119"/>
      <c r="T72" s="120"/>
      <c r="U72" s="118"/>
      <c r="V72" s="119"/>
      <c r="W72" s="119"/>
      <c r="X72" s="119"/>
      <c r="Y72" s="120"/>
      <c r="Z72" s="127"/>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9"/>
    </row>
    <row r="73" spans="1:48" ht="11.1" customHeight="1" x14ac:dyDescent="0.4">
      <c r="A73" s="121"/>
      <c r="B73" s="122"/>
      <c r="C73" s="122"/>
      <c r="D73" s="122"/>
      <c r="E73" s="123"/>
      <c r="F73" s="121"/>
      <c r="G73" s="122"/>
      <c r="H73" s="122"/>
      <c r="I73" s="122"/>
      <c r="J73" s="123"/>
      <c r="K73" s="121"/>
      <c r="L73" s="122"/>
      <c r="M73" s="122"/>
      <c r="N73" s="122"/>
      <c r="O73" s="123"/>
      <c r="P73" s="121"/>
      <c r="Q73" s="122"/>
      <c r="R73" s="122"/>
      <c r="S73" s="122"/>
      <c r="T73" s="123"/>
      <c r="U73" s="121"/>
      <c r="V73" s="122"/>
      <c r="W73" s="122"/>
      <c r="X73" s="122"/>
      <c r="Y73" s="123"/>
      <c r="Z73" s="130"/>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2"/>
    </row>
    <row r="74" spans="1:48" ht="11.1" customHeight="1" x14ac:dyDescent="0.4">
      <c r="A74" s="33" t="s">
        <v>73</v>
      </c>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113">
        <v>2022.04</v>
      </c>
      <c r="AS74" s="114"/>
      <c r="AT74" s="114"/>
      <c r="AU74" s="114"/>
      <c r="AV74" s="114"/>
    </row>
  </sheetData>
  <sheetProtection algorithmName="SHA-512" hashValue="hdWaTR6VuO72NecXcZxS/uYR/Qrlc8E4S2+uxBm/KzPnEpz02SBvyexQ66hrQmyahU9SnVspY35KhxW/uieQwA==" saltValue="4vURTtlX2gUPqrteSnXXOg==" spinCount="100000" sheet="1" objects="1" scenarios="1"/>
  <mergeCells count="278">
    <mergeCell ref="H1:AN3"/>
    <mergeCell ref="AO3:AV3"/>
    <mergeCell ref="A4:E6"/>
    <mergeCell ref="F4:H6"/>
    <mergeCell ref="I4:S6"/>
    <mergeCell ref="T4:T9"/>
    <mergeCell ref="U4:X9"/>
    <mergeCell ref="Y4:Y9"/>
    <mergeCell ref="Z4:AC9"/>
    <mergeCell ref="AD4:AD9"/>
    <mergeCell ref="N7:O9"/>
    <mergeCell ref="P7:Q9"/>
    <mergeCell ref="R7:S9"/>
    <mergeCell ref="AI8:AK9"/>
    <mergeCell ref="AL8:AV9"/>
    <mergeCell ref="AE4:AH9"/>
    <mergeCell ref="AI4:AK5"/>
    <mergeCell ref="AL4:AV5"/>
    <mergeCell ref="AI6:AK7"/>
    <mergeCell ref="AL6:AV7"/>
    <mergeCell ref="A7:E9"/>
    <mergeCell ref="F7:G9"/>
    <mergeCell ref="H7:I9"/>
    <mergeCell ref="J7:K9"/>
    <mergeCell ref="L7:M9"/>
    <mergeCell ref="A11:E13"/>
    <mergeCell ref="G11:AH11"/>
    <mergeCell ref="AI11:AP13"/>
    <mergeCell ref="AQ11:AV13"/>
    <mergeCell ref="F12:AH13"/>
    <mergeCell ref="A10:E10"/>
    <mergeCell ref="F10:AH10"/>
    <mergeCell ref="AI10:AP10"/>
    <mergeCell ref="AQ10:AV10"/>
    <mergeCell ref="A14:N15"/>
    <mergeCell ref="O14:AB14"/>
    <mergeCell ref="AC14:AH15"/>
    <mergeCell ref="AI14:AK15"/>
    <mergeCell ref="AL14:AM15"/>
    <mergeCell ref="AN14:AP15"/>
    <mergeCell ref="AQ14:AV15"/>
    <mergeCell ref="O15:AB15"/>
    <mergeCell ref="O16:AB16"/>
    <mergeCell ref="AC16:AD16"/>
    <mergeCell ref="AE16:AF16"/>
    <mergeCell ref="AG16:AH16"/>
    <mergeCell ref="AI16:AK18"/>
    <mergeCell ref="AL16:AM16"/>
    <mergeCell ref="AN16:AP18"/>
    <mergeCell ref="C17:C18"/>
    <mergeCell ref="D17:D18"/>
    <mergeCell ref="E17:E18"/>
    <mergeCell ref="F17:F18"/>
    <mergeCell ref="G17:G18"/>
    <mergeCell ref="H17:H18"/>
    <mergeCell ref="I17:I18"/>
    <mergeCell ref="J17:J18"/>
    <mergeCell ref="AL18:AM18"/>
    <mergeCell ref="AR18:AU18"/>
    <mergeCell ref="A19:B30"/>
    <mergeCell ref="C19:N19"/>
    <mergeCell ref="O19:AB19"/>
    <mergeCell ref="AC19:AD19"/>
    <mergeCell ref="AE19:AF19"/>
    <mergeCell ref="AG19:AH19"/>
    <mergeCell ref="AI19:AK21"/>
    <mergeCell ref="AL19:AM19"/>
    <mergeCell ref="K17:K18"/>
    <mergeCell ref="L17:L18"/>
    <mergeCell ref="M17:M18"/>
    <mergeCell ref="N17:N18"/>
    <mergeCell ref="O17:AB18"/>
    <mergeCell ref="AC17:AH18"/>
    <mergeCell ref="AR21:AU21"/>
    <mergeCell ref="C22:N22"/>
    <mergeCell ref="O22:AB22"/>
    <mergeCell ref="AC22:AD22"/>
    <mergeCell ref="AE22:AF22"/>
    <mergeCell ref="AG22:AH22"/>
    <mergeCell ref="A16:B18"/>
    <mergeCell ref="C16:N16"/>
    <mergeCell ref="AI22:AK24"/>
    <mergeCell ref="AL22:AM22"/>
    <mergeCell ref="AN22:AP24"/>
    <mergeCell ref="C23:C24"/>
    <mergeCell ref="L20:L21"/>
    <mergeCell ref="M20:M21"/>
    <mergeCell ref="N20:N21"/>
    <mergeCell ref="O20:AB21"/>
    <mergeCell ref="AC20:AH21"/>
    <mergeCell ref="AL21:AM21"/>
    <mergeCell ref="AN19:AP21"/>
    <mergeCell ref="C20:C21"/>
    <mergeCell ref="D20:D21"/>
    <mergeCell ref="E20:E21"/>
    <mergeCell ref="F20:F21"/>
    <mergeCell ref="G20:G21"/>
    <mergeCell ref="H20:H21"/>
    <mergeCell ref="I20:I21"/>
    <mergeCell ref="J20:J21"/>
    <mergeCell ref="K20:K21"/>
    <mergeCell ref="J26:J27"/>
    <mergeCell ref="K26:K27"/>
    <mergeCell ref="AC23:AH24"/>
    <mergeCell ref="AL24:AM24"/>
    <mergeCell ref="AR24:AU24"/>
    <mergeCell ref="C25:N25"/>
    <mergeCell ref="O25:AB25"/>
    <mergeCell ref="AC25:AD25"/>
    <mergeCell ref="AE25:AF25"/>
    <mergeCell ref="AG25:AH25"/>
    <mergeCell ref="AI25:AK27"/>
    <mergeCell ref="AL25:AM25"/>
    <mergeCell ref="J23:J24"/>
    <mergeCell ref="K23:K24"/>
    <mergeCell ref="L23:L24"/>
    <mergeCell ref="M23:M24"/>
    <mergeCell ref="N23:N24"/>
    <mergeCell ref="O23:AB24"/>
    <mergeCell ref="D23:D24"/>
    <mergeCell ref="E23:E24"/>
    <mergeCell ref="F23:F24"/>
    <mergeCell ref="G23:G24"/>
    <mergeCell ref="H23:H24"/>
    <mergeCell ref="I23:I24"/>
    <mergeCell ref="AR27:AU27"/>
    <mergeCell ref="C28:N28"/>
    <mergeCell ref="O28:AB28"/>
    <mergeCell ref="AC28:AD28"/>
    <mergeCell ref="AE28:AF28"/>
    <mergeCell ref="AG28:AH28"/>
    <mergeCell ref="AI28:AK30"/>
    <mergeCell ref="AL28:AM28"/>
    <mergeCell ref="AN28:AP30"/>
    <mergeCell ref="C29:C30"/>
    <mergeCell ref="L26:L27"/>
    <mergeCell ref="M26:M27"/>
    <mergeCell ref="N26:N27"/>
    <mergeCell ref="O26:AB27"/>
    <mergeCell ref="AC26:AH27"/>
    <mergeCell ref="AL27:AM27"/>
    <mergeCell ref="AN25:AP27"/>
    <mergeCell ref="C26:C27"/>
    <mergeCell ref="D26:D27"/>
    <mergeCell ref="E26:E27"/>
    <mergeCell ref="F26:F27"/>
    <mergeCell ref="G26:G27"/>
    <mergeCell ref="H26:H27"/>
    <mergeCell ref="I26:I27"/>
    <mergeCell ref="AO34:AV34"/>
    <mergeCell ref="C35:F36"/>
    <mergeCell ref="AC29:AH30"/>
    <mergeCell ref="AL30:AM30"/>
    <mergeCell ref="AR30:AU30"/>
    <mergeCell ref="A31:K32"/>
    <mergeCell ref="L31:W32"/>
    <mergeCell ref="X31:Z40"/>
    <mergeCell ref="AA31:AN31"/>
    <mergeCell ref="AO31:AV31"/>
    <mergeCell ref="AA32:AN32"/>
    <mergeCell ref="AO32:AV32"/>
    <mergeCell ref="J29:J30"/>
    <mergeCell ref="K29:K30"/>
    <mergeCell ref="L29:L30"/>
    <mergeCell ref="M29:M30"/>
    <mergeCell ref="N29:N30"/>
    <mergeCell ref="O29:AB30"/>
    <mergeCell ref="D29:D30"/>
    <mergeCell ref="E29:E30"/>
    <mergeCell ref="F29:F30"/>
    <mergeCell ref="G29:G30"/>
    <mergeCell ref="H29:H30"/>
    <mergeCell ref="I29:I30"/>
    <mergeCell ref="C37:F39"/>
    <mergeCell ref="H37:M37"/>
    <mergeCell ref="AO37:AV37"/>
    <mergeCell ref="G38:W39"/>
    <mergeCell ref="AA38:AN38"/>
    <mergeCell ref="AO38:AV38"/>
    <mergeCell ref="AA39:AN40"/>
    <mergeCell ref="AO39:AV39"/>
    <mergeCell ref="C40:F41"/>
    <mergeCell ref="G40:W41"/>
    <mergeCell ref="AO40:AV40"/>
    <mergeCell ref="X41:Z51"/>
    <mergeCell ref="AA41:AV51"/>
    <mergeCell ref="C42:F42"/>
    <mergeCell ref="G42:W42"/>
    <mergeCell ref="C43:F44"/>
    <mergeCell ref="G43:W44"/>
    <mergeCell ref="C45:I46"/>
    <mergeCell ref="J45:W45"/>
    <mergeCell ref="N50:P51"/>
    <mergeCell ref="Q50:Q51"/>
    <mergeCell ref="R50:S51"/>
    <mergeCell ref="T50:V51"/>
    <mergeCell ref="W50:W51"/>
    <mergeCell ref="G35:W36"/>
    <mergeCell ref="AA35:AN35"/>
    <mergeCell ref="AO35:AV35"/>
    <mergeCell ref="AA36:AN37"/>
    <mergeCell ref="AO36:AV36"/>
    <mergeCell ref="A52:AV55"/>
    <mergeCell ref="C49:W49"/>
    <mergeCell ref="C50:D51"/>
    <mergeCell ref="E50:E51"/>
    <mergeCell ref="F50:F51"/>
    <mergeCell ref="G50:G51"/>
    <mergeCell ref="H50:H51"/>
    <mergeCell ref="I50:I51"/>
    <mergeCell ref="J50:J51"/>
    <mergeCell ref="K50:K51"/>
    <mergeCell ref="L50:M51"/>
    <mergeCell ref="A33:B51"/>
    <mergeCell ref="C33:K33"/>
    <mergeCell ref="L33:Q33"/>
    <mergeCell ref="R33:W33"/>
    <mergeCell ref="AA33:AN34"/>
    <mergeCell ref="AO33:AV33"/>
    <mergeCell ref="C34:F34"/>
    <mergeCell ref="G34:W34"/>
    <mergeCell ref="J46:W46"/>
    <mergeCell ref="C47:E48"/>
    <mergeCell ref="G47:I48"/>
    <mergeCell ref="J47:U48"/>
    <mergeCell ref="V47:W48"/>
    <mergeCell ref="N60:Y61"/>
    <mergeCell ref="Z60:AF61"/>
    <mergeCell ref="AG60:AN63"/>
    <mergeCell ref="AO60:AV63"/>
    <mergeCell ref="C62:M63"/>
    <mergeCell ref="N62:Y63"/>
    <mergeCell ref="Z62:AF63"/>
    <mergeCell ref="A56:O57"/>
    <mergeCell ref="A58:O58"/>
    <mergeCell ref="A59:B63"/>
    <mergeCell ref="C59:M59"/>
    <mergeCell ref="N59:Y59"/>
    <mergeCell ref="Z59:AF59"/>
    <mergeCell ref="AG59:AN59"/>
    <mergeCell ref="AO59:AV59"/>
    <mergeCell ref="C60:M61"/>
    <mergeCell ref="X56:AC57"/>
    <mergeCell ref="AE56:AT57"/>
    <mergeCell ref="AU56:AV57"/>
    <mergeCell ref="N64:AV64"/>
    <mergeCell ref="N65:AV65"/>
    <mergeCell ref="A66:E67"/>
    <mergeCell ref="F66:F67"/>
    <mergeCell ref="G66:G67"/>
    <mergeCell ref="H66:H67"/>
    <mergeCell ref="I66:I67"/>
    <mergeCell ref="J66:J67"/>
    <mergeCell ref="K66:K67"/>
    <mergeCell ref="L66:L67"/>
    <mergeCell ref="A68:E68"/>
    <mergeCell ref="F68:J68"/>
    <mergeCell ref="K68:O68"/>
    <mergeCell ref="P68:T68"/>
    <mergeCell ref="U68:Y68"/>
    <mergeCell ref="A69:E73"/>
    <mergeCell ref="M66:R67"/>
    <mergeCell ref="S66:S67"/>
    <mergeCell ref="T66:T67"/>
    <mergeCell ref="U66:U67"/>
    <mergeCell ref="V66:V67"/>
    <mergeCell ref="W66:W67"/>
    <mergeCell ref="AR74:AV74"/>
    <mergeCell ref="F69:J73"/>
    <mergeCell ref="K69:O73"/>
    <mergeCell ref="P69:T73"/>
    <mergeCell ref="U69:Y73"/>
    <mergeCell ref="Z70:AV70"/>
    <mergeCell ref="Z71:AV73"/>
    <mergeCell ref="X66:X67"/>
    <mergeCell ref="Y66:Y67"/>
    <mergeCell ref="Z66:AV66"/>
    <mergeCell ref="Z67:AV69"/>
  </mergeCells>
  <phoneticPr fontId="1"/>
  <dataValidations count="1">
    <dataValidation imeMode="halfKatakana" allowBlank="1" showInputMessage="1" showErrorMessage="1" sqref="F10:AH10 O16:AB16 O19:AB19 O22:AB22 O25:AB25 O28:AB28" xr:uid="{6BE535D1-1BDC-4A53-9CED-B51E92AA5762}"/>
  </dataValidations>
  <pageMargins left="0.23622047244094491" right="0.23622047244094491" top="0.35433070866141736" bottom="0.15748031496062992"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53A70-1382-4B68-98A9-8782E6DDE5A2}">
  <sheetPr>
    <tabColor theme="7"/>
  </sheetPr>
  <dimension ref="A1:BJ76"/>
  <sheetViews>
    <sheetView showGridLines="0" view="pageBreakPreview" topLeftCell="A16" zoomScaleNormal="100" zoomScaleSheetLayoutView="100" workbookViewId="0">
      <selection activeCell="BF49" sqref="BF49"/>
    </sheetView>
  </sheetViews>
  <sheetFormatPr defaultColWidth="1.875" defaultRowHeight="11.1" customHeight="1" x14ac:dyDescent="0.4"/>
  <cols>
    <col min="1" max="40" width="1.875" style="1"/>
    <col min="41" max="41" width="1.875" style="1" customWidth="1"/>
    <col min="42" max="48" width="1.875" style="1"/>
    <col min="49" max="49" width="0.625" style="1" customWidth="1"/>
    <col min="50" max="16384" width="1.875" style="1"/>
  </cols>
  <sheetData>
    <row r="1" spans="1:48" ht="11.1" customHeight="1" x14ac:dyDescent="0.4">
      <c r="A1" s="8"/>
      <c r="B1" s="8"/>
      <c r="C1" s="8"/>
      <c r="D1" s="8"/>
      <c r="E1" s="8"/>
      <c r="F1" s="8"/>
      <c r="G1" s="8"/>
      <c r="H1" s="404" t="s">
        <v>14</v>
      </c>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8"/>
      <c r="AP1" s="8"/>
      <c r="AQ1" s="8"/>
      <c r="AR1" s="8"/>
      <c r="AS1" s="8"/>
      <c r="AT1" s="8"/>
      <c r="AU1" s="8"/>
      <c r="AV1" s="8"/>
    </row>
    <row r="2" spans="1:48" ht="11.1" customHeight="1" x14ac:dyDescent="0.4">
      <c r="A2" s="8"/>
      <c r="B2" s="8"/>
      <c r="C2" s="8"/>
      <c r="D2" s="8"/>
      <c r="E2" s="8"/>
      <c r="F2" s="8"/>
      <c r="G2" s="8"/>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8"/>
      <c r="AP2" s="8"/>
      <c r="AQ2" s="8"/>
      <c r="AR2" s="8"/>
      <c r="AS2" s="8"/>
      <c r="AT2" s="8"/>
      <c r="AU2" s="8"/>
      <c r="AV2" s="8"/>
    </row>
    <row r="3" spans="1:48" ht="11.1" customHeight="1" x14ac:dyDescent="0.4">
      <c r="A3" s="9" t="s">
        <v>11</v>
      </c>
      <c r="B3" s="8"/>
      <c r="C3" s="8"/>
      <c r="D3" s="8"/>
      <c r="E3" s="8"/>
      <c r="F3" s="8"/>
      <c r="G3" s="8"/>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6"/>
      <c r="AP3" s="122"/>
      <c r="AQ3" s="122"/>
      <c r="AR3" s="122"/>
      <c r="AS3" s="122"/>
      <c r="AT3" s="122"/>
      <c r="AU3" s="122"/>
      <c r="AV3" s="122"/>
    </row>
    <row r="4" spans="1:48" ht="8.25" customHeight="1" x14ac:dyDescent="0.4">
      <c r="A4" s="264" t="s">
        <v>0</v>
      </c>
      <c r="B4" s="265"/>
      <c r="C4" s="265"/>
      <c r="D4" s="265"/>
      <c r="E4" s="265"/>
      <c r="F4" s="407" t="s">
        <v>46</v>
      </c>
      <c r="G4" s="116"/>
      <c r="H4" s="116"/>
      <c r="I4" s="408" t="e">
        <f>IF(#REF!="","　年　　月　　日",#REF!)</f>
        <v>#REF!</v>
      </c>
      <c r="J4" s="408"/>
      <c r="K4" s="408"/>
      <c r="L4" s="408"/>
      <c r="M4" s="408"/>
      <c r="N4" s="408"/>
      <c r="O4" s="408"/>
      <c r="P4" s="408"/>
      <c r="Q4" s="408"/>
      <c r="R4" s="408"/>
      <c r="S4" s="409"/>
      <c r="T4" s="366" t="s">
        <v>15</v>
      </c>
      <c r="U4" s="218"/>
      <c r="V4" s="218"/>
      <c r="W4" s="218"/>
      <c r="X4" s="218"/>
      <c r="Y4" s="366" t="s">
        <v>48</v>
      </c>
      <c r="Z4" s="218"/>
      <c r="AA4" s="218"/>
      <c r="AB4" s="218"/>
      <c r="AC4" s="218"/>
      <c r="AD4" s="366" t="s">
        <v>16</v>
      </c>
      <c r="AE4" s="265"/>
      <c r="AF4" s="265"/>
      <c r="AG4" s="265"/>
      <c r="AH4" s="265"/>
      <c r="AI4" s="264" t="s">
        <v>24</v>
      </c>
      <c r="AJ4" s="265"/>
      <c r="AK4" s="265"/>
      <c r="AL4" s="262" t="e">
        <f>IF(#REF!="","",#REF!)</f>
        <v>#REF!</v>
      </c>
      <c r="AM4" s="262"/>
      <c r="AN4" s="262"/>
      <c r="AO4" s="262"/>
      <c r="AP4" s="262"/>
      <c r="AQ4" s="262"/>
      <c r="AR4" s="262"/>
      <c r="AS4" s="262"/>
      <c r="AT4" s="262"/>
      <c r="AU4" s="262"/>
      <c r="AV4" s="262"/>
    </row>
    <row r="5" spans="1:48" ht="8.25" customHeight="1" x14ac:dyDescent="0.4">
      <c r="A5" s="265"/>
      <c r="B5" s="265"/>
      <c r="C5" s="265"/>
      <c r="D5" s="265"/>
      <c r="E5" s="265"/>
      <c r="F5" s="118"/>
      <c r="G5" s="119"/>
      <c r="H5" s="119"/>
      <c r="I5" s="410"/>
      <c r="J5" s="410"/>
      <c r="K5" s="410"/>
      <c r="L5" s="410"/>
      <c r="M5" s="410"/>
      <c r="N5" s="410"/>
      <c r="O5" s="410"/>
      <c r="P5" s="410"/>
      <c r="Q5" s="410"/>
      <c r="R5" s="410"/>
      <c r="S5" s="411"/>
      <c r="T5" s="218"/>
      <c r="U5" s="218"/>
      <c r="V5" s="218"/>
      <c r="W5" s="218"/>
      <c r="X5" s="218"/>
      <c r="Y5" s="218"/>
      <c r="Z5" s="218"/>
      <c r="AA5" s="218"/>
      <c r="AB5" s="218"/>
      <c r="AC5" s="218"/>
      <c r="AD5" s="218"/>
      <c r="AE5" s="265"/>
      <c r="AF5" s="265"/>
      <c r="AG5" s="265"/>
      <c r="AH5" s="265"/>
      <c r="AI5" s="265"/>
      <c r="AJ5" s="265"/>
      <c r="AK5" s="265"/>
      <c r="AL5" s="262"/>
      <c r="AM5" s="262"/>
      <c r="AN5" s="262"/>
      <c r="AO5" s="262"/>
      <c r="AP5" s="262"/>
      <c r="AQ5" s="262"/>
      <c r="AR5" s="262"/>
      <c r="AS5" s="262"/>
      <c r="AT5" s="262"/>
      <c r="AU5" s="262"/>
      <c r="AV5" s="262"/>
    </row>
    <row r="6" spans="1:48" ht="8.25" customHeight="1" x14ac:dyDescent="0.4">
      <c r="A6" s="265"/>
      <c r="B6" s="265"/>
      <c r="C6" s="265"/>
      <c r="D6" s="265"/>
      <c r="E6" s="265"/>
      <c r="F6" s="121"/>
      <c r="G6" s="122"/>
      <c r="H6" s="122"/>
      <c r="I6" s="412"/>
      <c r="J6" s="412"/>
      <c r="K6" s="412"/>
      <c r="L6" s="412"/>
      <c r="M6" s="412"/>
      <c r="N6" s="412"/>
      <c r="O6" s="412"/>
      <c r="P6" s="412"/>
      <c r="Q6" s="412"/>
      <c r="R6" s="412"/>
      <c r="S6" s="413"/>
      <c r="T6" s="218"/>
      <c r="U6" s="218"/>
      <c r="V6" s="218"/>
      <c r="W6" s="218"/>
      <c r="X6" s="218"/>
      <c r="Y6" s="218"/>
      <c r="Z6" s="218"/>
      <c r="AA6" s="218"/>
      <c r="AB6" s="218"/>
      <c r="AC6" s="218"/>
      <c r="AD6" s="218"/>
      <c r="AE6" s="265"/>
      <c r="AF6" s="265"/>
      <c r="AG6" s="265"/>
      <c r="AH6" s="265"/>
      <c r="AI6" s="264" t="s">
        <v>17</v>
      </c>
      <c r="AJ6" s="265"/>
      <c r="AK6" s="265"/>
      <c r="AL6" s="262" t="e">
        <f>IF(#REF!="","",#REF!)</f>
        <v>#REF!</v>
      </c>
      <c r="AM6" s="262"/>
      <c r="AN6" s="262"/>
      <c r="AO6" s="262"/>
      <c r="AP6" s="262"/>
      <c r="AQ6" s="262"/>
      <c r="AR6" s="262"/>
      <c r="AS6" s="262"/>
      <c r="AT6" s="262"/>
      <c r="AU6" s="262"/>
      <c r="AV6" s="262"/>
    </row>
    <row r="7" spans="1:48" ht="8.25" customHeight="1" x14ac:dyDescent="0.4">
      <c r="A7" s="264" t="s">
        <v>1</v>
      </c>
      <c r="B7" s="265"/>
      <c r="C7" s="265"/>
      <c r="D7" s="265"/>
      <c r="E7" s="265"/>
      <c r="F7" s="414" t="e">
        <f>IF(#REF!="","",(MID(#REF!,1,1)))</f>
        <v>#REF!</v>
      </c>
      <c r="G7" s="396"/>
      <c r="H7" s="396" t="e">
        <f>IF(#REF!="","",(MID(#REF!,2,1)))</f>
        <v>#REF!</v>
      </c>
      <c r="I7" s="397"/>
      <c r="J7" s="414" t="e">
        <f>IF(#REF!="","",(MID(#REF!,3,1)))</f>
        <v>#REF!</v>
      </c>
      <c r="K7" s="396"/>
      <c r="L7" s="396" t="e">
        <f>IF(#REF!="","",(MID(#REF!,4,1)))</f>
        <v>#REF!</v>
      </c>
      <c r="M7" s="397"/>
      <c r="N7" s="414" t="e">
        <f>IF(#REF!="","",(MID(#REF!,5,1)))</f>
        <v>#REF!</v>
      </c>
      <c r="O7" s="396"/>
      <c r="P7" s="396" t="e">
        <f>IF(#REF!="","",(MID(#REF!,6,1)))</f>
        <v>#REF!</v>
      </c>
      <c r="Q7" s="396"/>
      <c r="R7" s="396" t="e">
        <f>IF(#REF!="","",(MID(#REF!,7,1)))</f>
        <v>#REF!</v>
      </c>
      <c r="S7" s="397"/>
      <c r="T7" s="218"/>
      <c r="U7" s="218"/>
      <c r="V7" s="218"/>
      <c r="W7" s="218"/>
      <c r="X7" s="218"/>
      <c r="Y7" s="218"/>
      <c r="Z7" s="218"/>
      <c r="AA7" s="218"/>
      <c r="AB7" s="218"/>
      <c r="AC7" s="218"/>
      <c r="AD7" s="218"/>
      <c r="AE7" s="265"/>
      <c r="AF7" s="265"/>
      <c r="AG7" s="265"/>
      <c r="AH7" s="265"/>
      <c r="AI7" s="265"/>
      <c r="AJ7" s="265"/>
      <c r="AK7" s="265"/>
      <c r="AL7" s="262"/>
      <c r="AM7" s="262"/>
      <c r="AN7" s="262"/>
      <c r="AO7" s="262"/>
      <c r="AP7" s="262"/>
      <c r="AQ7" s="262"/>
      <c r="AR7" s="262"/>
      <c r="AS7" s="262"/>
      <c r="AT7" s="262"/>
      <c r="AU7" s="262"/>
      <c r="AV7" s="262"/>
    </row>
    <row r="8" spans="1:48" ht="8.25" customHeight="1" x14ac:dyDescent="0.4">
      <c r="A8" s="265"/>
      <c r="B8" s="265"/>
      <c r="C8" s="265"/>
      <c r="D8" s="265"/>
      <c r="E8" s="265"/>
      <c r="F8" s="414"/>
      <c r="G8" s="396"/>
      <c r="H8" s="396"/>
      <c r="I8" s="397"/>
      <c r="J8" s="414"/>
      <c r="K8" s="396"/>
      <c r="L8" s="396"/>
      <c r="M8" s="397"/>
      <c r="N8" s="414"/>
      <c r="O8" s="396"/>
      <c r="P8" s="396"/>
      <c r="Q8" s="396"/>
      <c r="R8" s="396"/>
      <c r="S8" s="397"/>
      <c r="T8" s="218"/>
      <c r="U8" s="218"/>
      <c r="V8" s="218"/>
      <c r="W8" s="218"/>
      <c r="X8" s="218"/>
      <c r="Y8" s="218"/>
      <c r="Z8" s="218"/>
      <c r="AA8" s="218"/>
      <c r="AB8" s="218"/>
      <c r="AC8" s="218"/>
      <c r="AD8" s="218"/>
      <c r="AE8" s="265"/>
      <c r="AF8" s="265"/>
      <c r="AG8" s="265"/>
      <c r="AH8" s="265"/>
      <c r="AI8" s="264" t="s">
        <v>18</v>
      </c>
      <c r="AJ8" s="265"/>
      <c r="AK8" s="265"/>
      <c r="AL8" s="262" t="e">
        <f>IF(#REF!="","",#REF!)</f>
        <v>#REF!</v>
      </c>
      <c r="AM8" s="262"/>
      <c r="AN8" s="262"/>
      <c r="AO8" s="262"/>
      <c r="AP8" s="262"/>
      <c r="AQ8" s="262"/>
      <c r="AR8" s="262"/>
      <c r="AS8" s="262"/>
      <c r="AT8" s="262"/>
      <c r="AU8" s="262"/>
      <c r="AV8" s="262"/>
    </row>
    <row r="9" spans="1:48" ht="8.25" customHeight="1" x14ac:dyDescent="0.4">
      <c r="A9" s="265"/>
      <c r="B9" s="265"/>
      <c r="C9" s="265"/>
      <c r="D9" s="265"/>
      <c r="E9" s="265"/>
      <c r="F9" s="414"/>
      <c r="G9" s="396"/>
      <c r="H9" s="396"/>
      <c r="I9" s="397"/>
      <c r="J9" s="414"/>
      <c r="K9" s="396"/>
      <c r="L9" s="396"/>
      <c r="M9" s="397"/>
      <c r="N9" s="414"/>
      <c r="O9" s="396"/>
      <c r="P9" s="396"/>
      <c r="Q9" s="396"/>
      <c r="R9" s="396"/>
      <c r="S9" s="397"/>
      <c r="T9" s="218"/>
      <c r="U9" s="218"/>
      <c r="V9" s="218"/>
      <c r="W9" s="218"/>
      <c r="X9" s="218"/>
      <c r="Y9" s="218"/>
      <c r="Z9" s="218"/>
      <c r="AA9" s="218"/>
      <c r="AB9" s="218"/>
      <c r="AC9" s="218"/>
      <c r="AD9" s="218"/>
      <c r="AE9" s="265"/>
      <c r="AF9" s="265"/>
      <c r="AG9" s="265"/>
      <c r="AH9" s="265"/>
      <c r="AI9" s="265"/>
      <c r="AJ9" s="265"/>
      <c r="AK9" s="265"/>
      <c r="AL9" s="262"/>
      <c r="AM9" s="262"/>
      <c r="AN9" s="262"/>
      <c r="AO9" s="262"/>
      <c r="AP9" s="262"/>
      <c r="AQ9" s="262"/>
      <c r="AR9" s="262"/>
      <c r="AS9" s="262"/>
      <c r="AT9" s="262"/>
      <c r="AU9" s="262"/>
      <c r="AV9" s="262"/>
    </row>
    <row r="10" spans="1:48" ht="11.1" customHeight="1" x14ac:dyDescent="0.4">
      <c r="A10" s="402" t="s">
        <v>2</v>
      </c>
      <c r="B10" s="189"/>
      <c r="C10" s="189"/>
      <c r="D10" s="189"/>
      <c r="E10" s="189"/>
      <c r="F10" s="403" t="e">
        <f>IF(#REF!="","",#REF!)</f>
        <v>#REF!</v>
      </c>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331" t="s">
        <v>19</v>
      </c>
      <c r="AJ10" s="332"/>
      <c r="AK10" s="332"/>
      <c r="AL10" s="332"/>
      <c r="AM10" s="332"/>
      <c r="AN10" s="332"/>
      <c r="AO10" s="332"/>
      <c r="AP10" s="332"/>
      <c r="AQ10" s="331" t="s">
        <v>20</v>
      </c>
      <c r="AR10" s="332"/>
      <c r="AS10" s="332"/>
      <c r="AT10" s="332"/>
      <c r="AU10" s="332"/>
      <c r="AV10" s="332"/>
    </row>
    <row r="11" spans="1:48" ht="11.1" customHeight="1" x14ac:dyDescent="0.4">
      <c r="A11" s="264" t="s">
        <v>3</v>
      </c>
      <c r="B11" s="265"/>
      <c r="C11" s="265"/>
      <c r="D11" s="265"/>
      <c r="E11" s="265"/>
      <c r="F11" s="14" t="s">
        <v>13</v>
      </c>
      <c r="G11" s="398" t="e">
        <f>IF(#REF!="","",#REF!)</f>
        <v>#REF!</v>
      </c>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9"/>
      <c r="AI11" s="400" t="str">
        <f>IFERROR(VLOOKUP(#REF!,#REF!,2,0),"")</f>
        <v/>
      </c>
      <c r="AJ11" s="400"/>
      <c r="AK11" s="400"/>
      <c r="AL11" s="400"/>
      <c r="AM11" s="400"/>
      <c r="AN11" s="400"/>
      <c r="AO11" s="400"/>
      <c r="AP11" s="400"/>
      <c r="AQ11" s="401" t="e">
        <f>IF(#REF!="","",#REF!)</f>
        <v>#REF!</v>
      </c>
      <c r="AR11" s="401"/>
      <c r="AS11" s="401"/>
      <c r="AT11" s="401"/>
      <c r="AU11" s="401"/>
      <c r="AV11" s="401"/>
    </row>
    <row r="12" spans="1:48" ht="11.1" customHeight="1" x14ac:dyDescent="0.4">
      <c r="A12" s="265"/>
      <c r="B12" s="265"/>
      <c r="C12" s="265"/>
      <c r="D12" s="265"/>
      <c r="E12" s="265"/>
      <c r="F12" s="270" t="e">
        <f>IF(#REF!="","",#REF!)</f>
        <v>#REF!</v>
      </c>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2"/>
      <c r="AI12" s="400"/>
      <c r="AJ12" s="400"/>
      <c r="AK12" s="400"/>
      <c r="AL12" s="400"/>
      <c r="AM12" s="400"/>
      <c r="AN12" s="400"/>
      <c r="AO12" s="400"/>
      <c r="AP12" s="400"/>
      <c r="AQ12" s="401"/>
      <c r="AR12" s="401"/>
      <c r="AS12" s="401"/>
      <c r="AT12" s="401"/>
      <c r="AU12" s="401"/>
      <c r="AV12" s="401"/>
    </row>
    <row r="13" spans="1:48" ht="11.1" customHeight="1" x14ac:dyDescent="0.4">
      <c r="A13" s="265"/>
      <c r="B13" s="265"/>
      <c r="C13" s="265"/>
      <c r="D13" s="265"/>
      <c r="E13" s="265"/>
      <c r="F13" s="273"/>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5"/>
      <c r="AI13" s="400"/>
      <c r="AJ13" s="400"/>
      <c r="AK13" s="400"/>
      <c r="AL13" s="400"/>
      <c r="AM13" s="400"/>
      <c r="AN13" s="400"/>
      <c r="AO13" s="400"/>
      <c r="AP13" s="400"/>
      <c r="AQ13" s="401"/>
      <c r="AR13" s="401"/>
      <c r="AS13" s="401"/>
      <c r="AT13" s="401"/>
      <c r="AU13" s="401"/>
      <c r="AV13" s="401"/>
    </row>
    <row r="14" spans="1:48" ht="11.1" customHeight="1" x14ac:dyDescent="0.4">
      <c r="A14" s="367"/>
      <c r="B14" s="119"/>
      <c r="C14" s="119"/>
      <c r="D14" s="119"/>
      <c r="E14" s="119"/>
      <c r="F14" s="119"/>
      <c r="G14" s="119"/>
      <c r="H14" s="119"/>
      <c r="I14" s="119"/>
      <c r="J14" s="119"/>
      <c r="K14" s="119"/>
      <c r="L14" s="119"/>
      <c r="M14" s="119"/>
      <c r="N14" s="120"/>
      <c r="O14" s="368" t="s">
        <v>2</v>
      </c>
      <c r="P14" s="369"/>
      <c r="Q14" s="369"/>
      <c r="R14" s="369"/>
      <c r="S14" s="369"/>
      <c r="T14" s="369"/>
      <c r="U14" s="369"/>
      <c r="V14" s="369"/>
      <c r="W14" s="369"/>
      <c r="X14" s="369"/>
      <c r="Y14" s="369"/>
      <c r="Z14" s="369"/>
      <c r="AA14" s="369"/>
      <c r="AB14" s="370"/>
      <c r="AC14" s="371" t="s">
        <v>79</v>
      </c>
      <c r="AD14" s="372"/>
      <c r="AE14" s="373"/>
      <c r="AF14" s="373"/>
      <c r="AG14" s="373"/>
      <c r="AH14" s="373"/>
      <c r="AI14" s="374" t="s">
        <v>8</v>
      </c>
      <c r="AJ14" s="375"/>
      <c r="AK14" s="316"/>
      <c r="AL14" s="371" t="s">
        <v>9</v>
      </c>
      <c r="AM14" s="372"/>
      <c r="AN14" s="377" t="s">
        <v>10</v>
      </c>
      <c r="AO14" s="315"/>
      <c r="AP14" s="316"/>
      <c r="AQ14" s="378" t="s">
        <v>80</v>
      </c>
      <c r="AR14" s="379"/>
      <c r="AS14" s="379"/>
      <c r="AT14" s="379"/>
      <c r="AU14" s="379"/>
      <c r="AV14" s="379"/>
    </row>
    <row r="15" spans="1:48" ht="11.1" customHeight="1" x14ac:dyDescent="0.4">
      <c r="A15" s="121"/>
      <c r="B15" s="122"/>
      <c r="C15" s="122"/>
      <c r="D15" s="122"/>
      <c r="E15" s="122"/>
      <c r="F15" s="122"/>
      <c r="G15" s="122"/>
      <c r="H15" s="122"/>
      <c r="I15" s="122"/>
      <c r="J15" s="122"/>
      <c r="K15" s="122"/>
      <c r="L15" s="122"/>
      <c r="M15" s="122"/>
      <c r="N15" s="123"/>
      <c r="O15" s="377" t="s">
        <v>7</v>
      </c>
      <c r="P15" s="375"/>
      <c r="Q15" s="375"/>
      <c r="R15" s="375"/>
      <c r="S15" s="375"/>
      <c r="T15" s="375"/>
      <c r="U15" s="375"/>
      <c r="V15" s="375"/>
      <c r="W15" s="375"/>
      <c r="X15" s="375"/>
      <c r="Y15" s="375"/>
      <c r="Z15" s="375"/>
      <c r="AA15" s="375"/>
      <c r="AB15" s="380"/>
      <c r="AC15" s="372"/>
      <c r="AD15" s="372"/>
      <c r="AE15" s="373"/>
      <c r="AF15" s="373"/>
      <c r="AG15" s="373"/>
      <c r="AH15" s="373"/>
      <c r="AI15" s="376"/>
      <c r="AJ15" s="369"/>
      <c r="AK15" s="318"/>
      <c r="AL15" s="372"/>
      <c r="AM15" s="372"/>
      <c r="AN15" s="258"/>
      <c r="AO15" s="317"/>
      <c r="AP15" s="318"/>
      <c r="AQ15" s="379"/>
      <c r="AR15" s="379"/>
      <c r="AS15" s="379"/>
      <c r="AT15" s="379"/>
      <c r="AU15" s="379"/>
      <c r="AV15" s="379"/>
    </row>
    <row r="16" spans="1:48" ht="11.1" customHeight="1" x14ac:dyDescent="0.4">
      <c r="A16" s="366" t="s">
        <v>5</v>
      </c>
      <c r="B16" s="218"/>
      <c r="C16" s="331" t="s">
        <v>21</v>
      </c>
      <c r="D16" s="332"/>
      <c r="E16" s="332"/>
      <c r="F16" s="332"/>
      <c r="G16" s="332"/>
      <c r="H16" s="332"/>
      <c r="I16" s="332"/>
      <c r="J16" s="332"/>
      <c r="K16" s="332"/>
      <c r="L16" s="332"/>
      <c r="M16" s="332"/>
      <c r="N16" s="332"/>
      <c r="O16" s="381" t="e">
        <f>IF(#REF!="","",#REF!)</f>
        <v>#REF!</v>
      </c>
      <c r="P16" s="382"/>
      <c r="Q16" s="382"/>
      <c r="R16" s="382"/>
      <c r="S16" s="382"/>
      <c r="T16" s="382"/>
      <c r="U16" s="382"/>
      <c r="V16" s="382"/>
      <c r="W16" s="382"/>
      <c r="X16" s="382"/>
      <c r="Y16" s="382"/>
      <c r="Z16" s="382"/>
      <c r="AA16" s="382"/>
      <c r="AB16" s="383"/>
      <c r="AC16" s="384"/>
      <c r="AD16" s="385"/>
      <c r="AE16" s="386"/>
      <c r="AF16" s="385"/>
      <c r="AG16" s="385"/>
      <c r="AH16" s="387"/>
      <c r="AI16" s="339" t="str">
        <f>IFERROR(IF(加入月保険料!D9="","",作業!C9),"")</f>
        <v/>
      </c>
      <c r="AJ16" s="340"/>
      <c r="AK16" s="341"/>
      <c r="AL16" s="345" t="str">
        <f>IF(加入月保険料!D4="男","○","")</f>
        <v>○</v>
      </c>
      <c r="AM16" s="346"/>
      <c r="AN16" s="314" t="s">
        <v>40</v>
      </c>
      <c r="AO16" s="388"/>
      <c r="AP16" s="389"/>
      <c r="AQ16" s="15"/>
      <c r="AR16" s="16" t="e">
        <f>IF(#REF!="","",IF(#REF!="公営国保","〇",""))</f>
        <v>#REF!</v>
      </c>
      <c r="AS16" s="16"/>
      <c r="AT16" s="16"/>
      <c r="AU16" s="16" t="e">
        <f>IF(#REF!="","",IF(#REF!="社会保険","〇",""))</f>
        <v>#REF!</v>
      </c>
      <c r="AV16" s="17"/>
    </row>
    <row r="17" spans="1:50" ht="11.1" customHeight="1" x14ac:dyDescent="0.4">
      <c r="A17" s="218"/>
      <c r="B17" s="218"/>
      <c r="C17" s="353"/>
      <c r="D17" s="327"/>
      <c r="E17" s="327"/>
      <c r="F17" s="327"/>
      <c r="G17" s="327"/>
      <c r="H17" s="327"/>
      <c r="I17" s="327"/>
      <c r="J17" s="327"/>
      <c r="K17" s="327"/>
      <c r="L17" s="327"/>
      <c r="M17" s="327"/>
      <c r="N17" s="329"/>
      <c r="O17" s="319" t="e">
        <f>IF(#REF!="","",#REF!)</f>
        <v>#REF!</v>
      </c>
      <c r="P17" s="266"/>
      <c r="Q17" s="266"/>
      <c r="R17" s="266"/>
      <c r="S17" s="266"/>
      <c r="T17" s="266"/>
      <c r="U17" s="266"/>
      <c r="V17" s="266"/>
      <c r="W17" s="266"/>
      <c r="X17" s="266"/>
      <c r="Y17" s="266"/>
      <c r="Z17" s="266"/>
      <c r="AA17" s="266"/>
      <c r="AB17" s="320"/>
      <c r="AC17" s="304" t="str">
        <f>IF(加入月保険料!D9="","",加入月保険料!D9)</f>
        <v/>
      </c>
      <c r="AD17" s="305"/>
      <c r="AE17" s="305"/>
      <c r="AF17" s="305"/>
      <c r="AG17" s="305"/>
      <c r="AH17" s="306"/>
      <c r="AI17" s="342"/>
      <c r="AJ17" s="343"/>
      <c r="AK17" s="344"/>
      <c r="AL17" s="18"/>
      <c r="AM17" s="19"/>
      <c r="AN17" s="390"/>
      <c r="AO17" s="391"/>
      <c r="AP17" s="392"/>
      <c r="AQ17" s="20"/>
      <c r="AR17" s="21"/>
      <c r="AS17" s="21" t="e">
        <f>IF(#REF!="","",IF(#REF!="その他","〇",""))</f>
        <v>#REF!</v>
      </c>
      <c r="AT17" s="21"/>
      <c r="AU17" s="21"/>
      <c r="AV17" s="22"/>
    </row>
    <row r="18" spans="1:50" ht="11.1" customHeight="1" x14ac:dyDescent="0.15">
      <c r="A18" s="218"/>
      <c r="B18" s="218"/>
      <c r="C18" s="353"/>
      <c r="D18" s="327"/>
      <c r="E18" s="327"/>
      <c r="F18" s="327"/>
      <c r="G18" s="327"/>
      <c r="H18" s="327"/>
      <c r="I18" s="327"/>
      <c r="J18" s="327"/>
      <c r="K18" s="327"/>
      <c r="L18" s="327"/>
      <c r="M18" s="327"/>
      <c r="N18" s="329"/>
      <c r="O18" s="273" t="str">
        <f>IF(加入月保険料!D9="","",加入月保険料!D9)</f>
        <v/>
      </c>
      <c r="P18" s="274"/>
      <c r="Q18" s="274"/>
      <c r="R18" s="274"/>
      <c r="S18" s="274"/>
      <c r="T18" s="274"/>
      <c r="U18" s="274"/>
      <c r="V18" s="274"/>
      <c r="W18" s="274"/>
      <c r="X18" s="274"/>
      <c r="Y18" s="274"/>
      <c r="Z18" s="274"/>
      <c r="AA18" s="274"/>
      <c r="AB18" s="275"/>
      <c r="AC18" s="307"/>
      <c r="AD18" s="308"/>
      <c r="AE18" s="308"/>
      <c r="AF18" s="308"/>
      <c r="AG18" s="308"/>
      <c r="AH18" s="309"/>
      <c r="AI18" s="358"/>
      <c r="AJ18" s="359"/>
      <c r="AK18" s="360"/>
      <c r="AL18" s="310" t="str">
        <f>IF(加入月保険料!D4="女","○","")</f>
        <v/>
      </c>
      <c r="AM18" s="311"/>
      <c r="AN18" s="393"/>
      <c r="AO18" s="394"/>
      <c r="AP18" s="395"/>
      <c r="AQ18" s="23" t="s">
        <v>76</v>
      </c>
      <c r="AR18" s="361" t="e">
        <f>IF(#REF!="","",#REF!)</f>
        <v>#REF!</v>
      </c>
      <c r="AS18" s="362"/>
      <c r="AT18" s="362"/>
      <c r="AU18" s="362"/>
      <c r="AV18" s="24" t="s">
        <v>4</v>
      </c>
    </row>
    <row r="19" spans="1:50" ht="11.1" customHeight="1" x14ac:dyDescent="0.4">
      <c r="A19" s="363" t="s">
        <v>6</v>
      </c>
      <c r="B19" s="281"/>
      <c r="C19" s="331" t="s">
        <v>21</v>
      </c>
      <c r="D19" s="332"/>
      <c r="E19" s="332"/>
      <c r="F19" s="332"/>
      <c r="G19" s="332"/>
      <c r="H19" s="332"/>
      <c r="I19" s="332"/>
      <c r="J19" s="332"/>
      <c r="K19" s="332"/>
      <c r="L19" s="332"/>
      <c r="M19" s="332"/>
      <c r="N19" s="332"/>
      <c r="O19" s="333" t="e">
        <f>IF(#REF!="","",#REF!)</f>
        <v>#REF!</v>
      </c>
      <c r="P19" s="334"/>
      <c r="Q19" s="334"/>
      <c r="R19" s="334"/>
      <c r="S19" s="334"/>
      <c r="T19" s="334"/>
      <c r="U19" s="334"/>
      <c r="V19" s="334"/>
      <c r="W19" s="334"/>
      <c r="X19" s="334"/>
      <c r="Y19" s="334"/>
      <c r="Z19" s="334"/>
      <c r="AA19" s="334"/>
      <c r="AB19" s="335"/>
      <c r="AC19" s="336"/>
      <c r="AD19" s="337"/>
      <c r="AE19" s="337"/>
      <c r="AF19" s="337"/>
      <c r="AG19" s="337"/>
      <c r="AH19" s="338"/>
      <c r="AI19" s="339" t="str">
        <f>IFERROR(IF(加入月保険料!D14="","",作業!C40),"")</f>
        <v/>
      </c>
      <c r="AJ19" s="340"/>
      <c r="AK19" s="341"/>
      <c r="AL19" s="345" t="e">
        <f>IF(#REF!="男","○","")</f>
        <v>#REF!</v>
      </c>
      <c r="AM19" s="346"/>
      <c r="AN19" s="347" t="e">
        <f>IF(#REF!="","",#REF!)</f>
        <v>#REF!</v>
      </c>
      <c r="AO19" s="348"/>
      <c r="AP19" s="348"/>
      <c r="AQ19" s="25"/>
      <c r="AR19" s="16" t="e">
        <f>IF(#REF!="","",IF(#REF!="公営国保","〇",""))</f>
        <v>#REF!</v>
      </c>
      <c r="AS19" s="16"/>
      <c r="AT19" s="16"/>
      <c r="AU19" s="16" t="e">
        <f>IF(#REF!="","",IF(#REF!="社会保険","〇",""))</f>
        <v>#REF!</v>
      </c>
      <c r="AV19" s="17"/>
    </row>
    <row r="20" spans="1:50" ht="11.1" customHeight="1" x14ac:dyDescent="0.4">
      <c r="A20" s="364"/>
      <c r="B20" s="365"/>
      <c r="C20" s="353"/>
      <c r="D20" s="327"/>
      <c r="E20" s="327"/>
      <c r="F20" s="327"/>
      <c r="G20" s="327"/>
      <c r="H20" s="327"/>
      <c r="I20" s="327"/>
      <c r="J20" s="327"/>
      <c r="K20" s="327"/>
      <c r="L20" s="327"/>
      <c r="M20" s="327"/>
      <c r="N20" s="329"/>
      <c r="O20" s="319" t="e">
        <f>IF(#REF!="","",#REF!)</f>
        <v>#REF!</v>
      </c>
      <c r="P20" s="266"/>
      <c r="Q20" s="266"/>
      <c r="R20" s="266"/>
      <c r="S20" s="266"/>
      <c r="T20" s="266"/>
      <c r="U20" s="266"/>
      <c r="V20" s="266"/>
      <c r="W20" s="266"/>
      <c r="X20" s="266"/>
      <c r="Y20" s="266"/>
      <c r="Z20" s="266"/>
      <c r="AA20" s="266"/>
      <c r="AB20" s="320"/>
      <c r="AC20" s="304" t="str">
        <f>IF(加入月保険料!D14="","",加入月保険料!D14)</f>
        <v/>
      </c>
      <c r="AD20" s="305"/>
      <c r="AE20" s="305"/>
      <c r="AF20" s="305"/>
      <c r="AG20" s="305"/>
      <c r="AH20" s="306"/>
      <c r="AI20" s="342"/>
      <c r="AJ20" s="343"/>
      <c r="AK20" s="344"/>
      <c r="AL20" s="18"/>
      <c r="AM20" s="19"/>
      <c r="AN20" s="350"/>
      <c r="AO20" s="351"/>
      <c r="AP20" s="351"/>
      <c r="AQ20" s="26"/>
      <c r="AR20" s="21"/>
      <c r="AS20" s="21" t="e">
        <f>IF(#REF!="","",IF(#REF!="その他","〇",""))</f>
        <v>#REF!</v>
      </c>
      <c r="AT20" s="21"/>
      <c r="AU20" s="21"/>
      <c r="AV20" s="22"/>
    </row>
    <row r="21" spans="1:50" ht="11.1" customHeight="1" x14ac:dyDescent="0.15">
      <c r="A21" s="364"/>
      <c r="B21" s="365"/>
      <c r="C21" s="353"/>
      <c r="D21" s="327"/>
      <c r="E21" s="327"/>
      <c r="F21" s="327"/>
      <c r="G21" s="327"/>
      <c r="H21" s="327"/>
      <c r="I21" s="327"/>
      <c r="J21" s="327"/>
      <c r="K21" s="327"/>
      <c r="L21" s="327"/>
      <c r="M21" s="327"/>
      <c r="N21" s="329"/>
      <c r="O21" s="273" t="e">
        <f>IF(#REF!="","",#REF!)</f>
        <v>#REF!</v>
      </c>
      <c r="P21" s="274"/>
      <c r="Q21" s="274"/>
      <c r="R21" s="274"/>
      <c r="S21" s="274"/>
      <c r="T21" s="274"/>
      <c r="U21" s="274"/>
      <c r="V21" s="274"/>
      <c r="W21" s="274"/>
      <c r="X21" s="274"/>
      <c r="Y21" s="274"/>
      <c r="Z21" s="274"/>
      <c r="AA21" s="274"/>
      <c r="AB21" s="275"/>
      <c r="AC21" s="307"/>
      <c r="AD21" s="308"/>
      <c r="AE21" s="308"/>
      <c r="AF21" s="308"/>
      <c r="AG21" s="308"/>
      <c r="AH21" s="309"/>
      <c r="AI21" s="358"/>
      <c r="AJ21" s="359"/>
      <c r="AK21" s="360"/>
      <c r="AL21" s="310" t="e">
        <f>IF(#REF!="女","○","")</f>
        <v>#REF!</v>
      </c>
      <c r="AM21" s="311"/>
      <c r="AN21" s="355"/>
      <c r="AO21" s="356"/>
      <c r="AP21" s="356"/>
      <c r="AQ21" s="27" t="s">
        <v>77</v>
      </c>
      <c r="AR21" s="312" t="e">
        <f>IF(#REF!="","",#REF!)</f>
        <v>#REF!</v>
      </c>
      <c r="AS21" s="313"/>
      <c r="AT21" s="313"/>
      <c r="AU21" s="313"/>
      <c r="AV21" s="28" t="s">
        <v>78</v>
      </c>
      <c r="AW21" s="6"/>
    </row>
    <row r="22" spans="1:50" ht="11.1" customHeight="1" x14ac:dyDescent="0.4">
      <c r="A22" s="364"/>
      <c r="B22" s="365"/>
      <c r="C22" s="331" t="s">
        <v>21</v>
      </c>
      <c r="D22" s="332"/>
      <c r="E22" s="332"/>
      <c r="F22" s="332"/>
      <c r="G22" s="332"/>
      <c r="H22" s="332"/>
      <c r="I22" s="332"/>
      <c r="J22" s="332"/>
      <c r="K22" s="332"/>
      <c r="L22" s="332"/>
      <c r="M22" s="332"/>
      <c r="N22" s="332"/>
      <c r="O22" s="333" t="e">
        <f>IF(#REF!="","",#REF!)</f>
        <v>#REF!</v>
      </c>
      <c r="P22" s="334"/>
      <c r="Q22" s="334"/>
      <c r="R22" s="334"/>
      <c r="S22" s="334"/>
      <c r="T22" s="334"/>
      <c r="U22" s="334"/>
      <c r="V22" s="334"/>
      <c r="W22" s="334"/>
      <c r="X22" s="334"/>
      <c r="Y22" s="334"/>
      <c r="Z22" s="334"/>
      <c r="AA22" s="334"/>
      <c r="AB22" s="335"/>
      <c r="AC22" s="336"/>
      <c r="AD22" s="337"/>
      <c r="AE22" s="337"/>
      <c r="AF22" s="337"/>
      <c r="AG22" s="337"/>
      <c r="AH22" s="338"/>
      <c r="AI22" s="339" t="str">
        <f>IFERROR(IF(加入月保険料!D15="","",作業!C46),"")</f>
        <v/>
      </c>
      <c r="AJ22" s="340"/>
      <c r="AK22" s="340"/>
      <c r="AL22" s="345" t="e">
        <f>IF(#REF!="男","○","")</f>
        <v>#REF!</v>
      </c>
      <c r="AM22" s="346"/>
      <c r="AN22" s="348" t="e">
        <f>IF(#REF!="","",#REF!)</f>
        <v>#REF!</v>
      </c>
      <c r="AO22" s="348"/>
      <c r="AP22" s="349"/>
      <c r="AQ22" s="25"/>
      <c r="AR22" s="16" t="e">
        <f>IF(#REF!="","",IF(#REF!="公営国保","〇",""))</f>
        <v>#REF!</v>
      </c>
      <c r="AS22" s="16"/>
      <c r="AT22" s="16"/>
      <c r="AU22" s="16" t="e">
        <f>IF(#REF!="","",IF(#REF!="社会保険","〇",""))</f>
        <v>#REF!</v>
      </c>
      <c r="AV22" s="29"/>
      <c r="AW22" s="6"/>
    </row>
    <row r="23" spans="1:50" ht="11.1" customHeight="1" x14ac:dyDescent="0.4">
      <c r="A23" s="364"/>
      <c r="B23" s="365"/>
      <c r="C23" s="353"/>
      <c r="D23" s="327"/>
      <c r="E23" s="327"/>
      <c r="F23" s="327"/>
      <c r="G23" s="327"/>
      <c r="H23" s="327"/>
      <c r="I23" s="327"/>
      <c r="J23" s="327"/>
      <c r="K23" s="327"/>
      <c r="L23" s="327"/>
      <c r="M23" s="327"/>
      <c r="N23" s="329"/>
      <c r="O23" s="319" t="e">
        <f>IF(#REF!="","",#REF!)</f>
        <v>#REF!</v>
      </c>
      <c r="P23" s="266"/>
      <c r="Q23" s="266"/>
      <c r="R23" s="266"/>
      <c r="S23" s="266"/>
      <c r="T23" s="266"/>
      <c r="U23" s="266"/>
      <c r="V23" s="266"/>
      <c r="W23" s="266"/>
      <c r="X23" s="266"/>
      <c r="Y23" s="266"/>
      <c r="Z23" s="266"/>
      <c r="AA23" s="266"/>
      <c r="AB23" s="320"/>
      <c r="AC23" s="304" t="str">
        <f>IF(加入月保険料!D15="","",加入月保険料!D15)</f>
        <v/>
      </c>
      <c r="AD23" s="305"/>
      <c r="AE23" s="305"/>
      <c r="AF23" s="305"/>
      <c r="AG23" s="305"/>
      <c r="AH23" s="306"/>
      <c r="AI23" s="342"/>
      <c r="AJ23" s="343"/>
      <c r="AK23" s="343"/>
      <c r="AL23" s="18"/>
      <c r="AM23" s="19"/>
      <c r="AN23" s="351"/>
      <c r="AO23" s="351"/>
      <c r="AP23" s="352"/>
      <c r="AQ23" s="26"/>
      <c r="AR23" s="21"/>
      <c r="AS23" s="21" t="e">
        <f>IF(#REF!="","",IF(#REF!="その他","〇",""))</f>
        <v>#REF!</v>
      </c>
      <c r="AT23" s="21"/>
      <c r="AU23" s="21"/>
      <c r="AV23" s="30"/>
      <c r="AW23" s="6"/>
      <c r="AX23" s="5"/>
    </row>
    <row r="24" spans="1:50" ht="11.1" customHeight="1" x14ac:dyDescent="0.15">
      <c r="A24" s="364"/>
      <c r="B24" s="365"/>
      <c r="C24" s="353"/>
      <c r="D24" s="327"/>
      <c r="E24" s="327"/>
      <c r="F24" s="327"/>
      <c r="G24" s="327"/>
      <c r="H24" s="327"/>
      <c r="I24" s="327"/>
      <c r="J24" s="327"/>
      <c r="K24" s="327"/>
      <c r="L24" s="327"/>
      <c r="M24" s="327"/>
      <c r="N24" s="329"/>
      <c r="O24" s="273" t="e">
        <f>IF(#REF!="","",#REF!)</f>
        <v>#REF!</v>
      </c>
      <c r="P24" s="274"/>
      <c r="Q24" s="274"/>
      <c r="R24" s="274"/>
      <c r="S24" s="274"/>
      <c r="T24" s="274"/>
      <c r="U24" s="274"/>
      <c r="V24" s="274"/>
      <c r="W24" s="274"/>
      <c r="X24" s="274"/>
      <c r="Y24" s="274"/>
      <c r="Z24" s="274"/>
      <c r="AA24" s="274"/>
      <c r="AB24" s="275"/>
      <c r="AC24" s="307"/>
      <c r="AD24" s="308"/>
      <c r="AE24" s="308"/>
      <c r="AF24" s="308"/>
      <c r="AG24" s="308"/>
      <c r="AH24" s="309"/>
      <c r="AI24" s="358"/>
      <c r="AJ24" s="359"/>
      <c r="AK24" s="359"/>
      <c r="AL24" s="310" t="e">
        <f>IF(#REF!="女","○","")</f>
        <v>#REF!</v>
      </c>
      <c r="AM24" s="311"/>
      <c r="AN24" s="356"/>
      <c r="AO24" s="356"/>
      <c r="AP24" s="357"/>
      <c r="AQ24" s="27" t="s">
        <v>77</v>
      </c>
      <c r="AR24" s="312" t="e">
        <f>IF(#REF!="","",#REF!)</f>
        <v>#REF!</v>
      </c>
      <c r="AS24" s="313"/>
      <c r="AT24" s="313"/>
      <c r="AU24" s="313"/>
      <c r="AV24" s="28" t="s">
        <v>78</v>
      </c>
      <c r="AW24" s="6"/>
    </row>
    <row r="25" spans="1:50" ht="11.1" customHeight="1" x14ac:dyDescent="0.4">
      <c r="A25" s="364"/>
      <c r="B25" s="365"/>
      <c r="C25" s="331" t="s">
        <v>21</v>
      </c>
      <c r="D25" s="332"/>
      <c r="E25" s="332"/>
      <c r="F25" s="332"/>
      <c r="G25" s="332"/>
      <c r="H25" s="332"/>
      <c r="I25" s="332"/>
      <c r="J25" s="332"/>
      <c r="K25" s="332"/>
      <c r="L25" s="332"/>
      <c r="M25" s="332"/>
      <c r="N25" s="332"/>
      <c r="O25" s="333" t="e">
        <f>IF(#REF!="","",#REF!)</f>
        <v>#REF!</v>
      </c>
      <c r="P25" s="334"/>
      <c r="Q25" s="334"/>
      <c r="R25" s="334"/>
      <c r="S25" s="334"/>
      <c r="T25" s="334"/>
      <c r="U25" s="334"/>
      <c r="V25" s="334"/>
      <c r="W25" s="334"/>
      <c r="X25" s="334"/>
      <c r="Y25" s="334"/>
      <c r="Z25" s="334"/>
      <c r="AA25" s="334"/>
      <c r="AB25" s="335"/>
      <c r="AC25" s="336"/>
      <c r="AD25" s="337"/>
      <c r="AE25" s="337"/>
      <c r="AF25" s="337"/>
      <c r="AG25" s="337"/>
      <c r="AH25" s="338"/>
      <c r="AI25" s="339" t="str">
        <f>IFERROR(IF(加入月保険料!D16="","",作業!C52),"")</f>
        <v/>
      </c>
      <c r="AJ25" s="340"/>
      <c r="AK25" s="341"/>
      <c r="AL25" s="345" t="e">
        <f>IF(#REF!="男","○","")</f>
        <v>#REF!</v>
      </c>
      <c r="AM25" s="346"/>
      <c r="AN25" s="347" t="e">
        <f>IF(#REF!="","",#REF!)</f>
        <v>#REF!</v>
      </c>
      <c r="AO25" s="348"/>
      <c r="AP25" s="349"/>
      <c r="AQ25" s="25"/>
      <c r="AR25" s="16" t="e">
        <f>IF(#REF!="","",IF(#REF!="公営国保","〇",""))</f>
        <v>#REF!</v>
      </c>
      <c r="AS25" s="16"/>
      <c r="AT25" s="16"/>
      <c r="AU25" s="16" t="e">
        <f>IF(#REF!="","",IF(#REF!="社会保険","〇",""))</f>
        <v>#REF!</v>
      </c>
      <c r="AV25" s="29"/>
      <c r="AW25" s="6"/>
    </row>
    <row r="26" spans="1:50" ht="11.1" customHeight="1" x14ac:dyDescent="0.4">
      <c r="A26" s="364"/>
      <c r="B26" s="365"/>
      <c r="C26" s="353"/>
      <c r="D26" s="327"/>
      <c r="E26" s="327"/>
      <c r="F26" s="327"/>
      <c r="G26" s="327"/>
      <c r="H26" s="327"/>
      <c r="I26" s="327"/>
      <c r="J26" s="327"/>
      <c r="K26" s="327"/>
      <c r="L26" s="327"/>
      <c r="M26" s="327"/>
      <c r="N26" s="329"/>
      <c r="O26" s="319" t="e">
        <f>IF(#REF!="","",#REF!)</f>
        <v>#REF!</v>
      </c>
      <c r="P26" s="266"/>
      <c r="Q26" s="266"/>
      <c r="R26" s="266"/>
      <c r="S26" s="266"/>
      <c r="T26" s="266"/>
      <c r="U26" s="266"/>
      <c r="V26" s="266"/>
      <c r="W26" s="266"/>
      <c r="X26" s="266"/>
      <c r="Y26" s="266"/>
      <c r="Z26" s="266"/>
      <c r="AA26" s="266"/>
      <c r="AB26" s="320"/>
      <c r="AC26" s="304" t="str">
        <f>IF(加入月保険料!D16="","",加入月保険料!D16)</f>
        <v/>
      </c>
      <c r="AD26" s="305"/>
      <c r="AE26" s="305"/>
      <c r="AF26" s="305"/>
      <c r="AG26" s="305"/>
      <c r="AH26" s="306"/>
      <c r="AI26" s="342"/>
      <c r="AJ26" s="343"/>
      <c r="AK26" s="344"/>
      <c r="AL26" s="18"/>
      <c r="AM26" s="19"/>
      <c r="AN26" s="350"/>
      <c r="AO26" s="351"/>
      <c r="AP26" s="352"/>
      <c r="AQ26" s="26"/>
      <c r="AR26" s="21"/>
      <c r="AS26" s="21" t="e">
        <f>IF(#REF!="","",IF(#REF!="その他","〇",""))</f>
        <v>#REF!</v>
      </c>
      <c r="AT26" s="21"/>
      <c r="AU26" s="21"/>
      <c r="AV26" s="30"/>
      <c r="AW26" s="6"/>
    </row>
    <row r="27" spans="1:50" ht="11.1" customHeight="1" x14ac:dyDescent="0.15">
      <c r="A27" s="364"/>
      <c r="B27" s="365"/>
      <c r="C27" s="353"/>
      <c r="D27" s="327"/>
      <c r="E27" s="327"/>
      <c r="F27" s="327"/>
      <c r="G27" s="327"/>
      <c r="H27" s="327"/>
      <c r="I27" s="327"/>
      <c r="J27" s="327"/>
      <c r="K27" s="327"/>
      <c r="L27" s="327"/>
      <c r="M27" s="327"/>
      <c r="N27" s="329"/>
      <c r="O27" s="273" t="e">
        <f>IF(#REF!="","",#REF!)</f>
        <v>#REF!</v>
      </c>
      <c r="P27" s="274"/>
      <c r="Q27" s="274"/>
      <c r="R27" s="274"/>
      <c r="S27" s="274"/>
      <c r="T27" s="274"/>
      <c r="U27" s="274"/>
      <c r="V27" s="274"/>
      <c r="W27" s="274"/>
      <c r="X27" s="274"/>
      <c r="Y27" s="274"/>
      <c r="Z27" s="274"/>
      <c r="AA27" s="274"/>
      <c r="AB27" s="275"/>
      <c r="AC27" s="307"/>
      <c r="AD27" s="308"/>
      <c r="AE27" s="308"/>
      <c r="AF27" s="308"/>
      <c r="AG27" s="308"/>
      <c r="AH27" s="309"/>
      <c r="AI27" s="358"/>
      <c r="AJ27" s="359"/>
      <c r="AK27" s="360"/>
      <c r="AL27" s="310" t="e">
        <f>IF(#REF!="女","○","")</f>
        <v>#REF!</v>
      </c>
      <c r="AM27" s="311"/>
      <c r="AN27" s="355"/>
      <c r="AO27" s="356"/>
      <c r="AP27" s="357"/>
      <c r="AQ27" s="27" t="s">
        <v>77</v>
      </c>
      <c r="AR27" s="312" t="e">
        <f>IF(#REF!="","",#REF!)</f>
        <v>#REF!</v>
      </c>
      <c r="AS27" s="313"/>
      <c r="AT27" s="313"/>
      <c r="AU27" s="313"/>
      <c r="AV27" s="28" t="s">
        <v>78</v>
      </c>
      <c r="AW27" s="6"/>
    </row>
    <row r="28" spans="1:50" ht="11.1" customHeight="1" x14ac:dyDescent="0.4">
      <c r="A28" s="364"/>
      <c r="B28" s="365"/>
      <c r="C28" s="331" t="s">
        <v>21</v>
      </c>
      <c r="D28" s="332"/>
      <c r="E28" s="332"/>
      <c r="F28" s="332"/>
      <c r="G28" s="332"/>
      <c r="H28" s="332"/>
      <c r="I28" s="332"/>
      <c r="J28" s="332"/>
      <c r="K28" s="332"/>
      <c r="L28" s="332"/>
      <c r="M28" s="332"/>
      <c r="N28" s="332"/>
      <c r="O28" s="333" t="e">
        <f>IF(#REF!="","",#REF!)</f>
        <v>#REF!</v>
      </c>
      <c r="P28" s="334"/>
      <c r="Q28" s="334"/>
      <c r="R28" s="334"/>
      <c r="S28" s="334"/>
      <c r="T28" s="334"/>
      <c r="U28" s="334"/>
      <c r="V28" s="334"/>
      <c r="W28" s="334"/>
      <c r="X28" s="334"/>
      <c r="Y28" s="334"/>
      <c r="Z28" s="334"/>
      <c r="AA28" s="334"/>
      <c r="AB28" s="335"/>
      <c r="AC28" s="336"/>
      <c r="AD28" s="337"/>
      <c r="AE28" s="337"/>
      <c r="AF28" s="337"/>
      <c r="AG28" s="337"/>
      <c r="AH28" s="338"/>
      <c r="AI28" s="339" t="str">
        <f>IFERROR(IF(加入月保険料!D17="","",作業!C58),"")</f>
        <v/>
      </c>
      <c r="AJ28" s="340"/>
      <c r="AK28" s="341"/>
      <c r="AL28" s="345" t="e">
        <f>IF(#REF!="男","○","")</f>
        <v>#REF!</v>
      </c>
      <c r="AM28" s="346"/>
      <c r="AN28" s="347" t="e">
        <f>IF(#REF!="","",#REF!)</f>
        <v>#REF!</v>
      </c>
      <c r="AO28" s="348"/>
      <c r="AP28" s="349"/>
      <c r="AQ28" s="25"/>
      <c r="AR28" s="16" t="e">
        <f>IF(#REF!="","",IF(#REF!="公営国保","〇",""))</f>
        <v>#REF!</v>
      </c>
      <c r="AS28" s="16"/>
      <c r="AT28" s="16"/>
      <c r="AU28" s="16" t="e">
        <f>IF(#REF!="","",IF(#REF!="社会保険","〇",""))</f>
        <v>#REF!</v>
      </c>
      <c r="AV28" s="29"/>
      <c r="AW28" s="6"/>
    </row>
    <row r="29" spans="1:50" ht="11.1" customHeight="1" x14ac:dyDescent="0.4">
      <c r="A29" s="364"/>
      <c r="B29" s="365"/>
      <c r="C29" s="353"/>
      <c r="D29" s="327"/>
      <c r="E29" s="327"/>
      <c r="F29" s="327"/>
      <c r="G29" s="327"/>
      <c r="H29" s="327"/>
      <c r="I29" s="327"/>
      <c r="J29" s="327"/>
      <c r="K29" s="327"/>
      <c r="L29" s="327"/>
      <c r="M29" s="327"/>
      <c r="N29" s="329"/>
      <c r="O29" s="319" t="e">
        <f>IF(#REF!="","",#REF!)</f>
        <v>#REF!</v>
      </c>
      <c r="P29" s="266"/>
      <c r="Q29" s="266"/>
      <c r="R29" s="266"/>
      <c r="S29" s="266"/>
      <c r="T29" s="266"/>
      <c r="U29" s="266"/>
      <c r="V29" s="266"/>
      <c r="W29" s="266"/>
      <c r="X29" s="266"/>
      <c r="Y29" s="266"/>
      <c r="Z29" s="266"/>
      <c r="AA29" s="266"/>
      <c r="AB29" s="320"/>
      <c r="AC29" s="304" t="str">
        <f>IF(加入月保険料!D17="","",加入月保険料!D17)</f>
        <v/>
      </c>
      <c r="AD29" s="305"/>
      <c r="AE29" s="305"/>
      <c r="AF29" s="305"/>
      <c r="AG29" s="305"/>
      <c r="AH29" s="306"/>
      <c r="AI29" s="342"/>
      <c r="AJ29" s="343"/>
      <c r="AK29" s="344"/>
      <c r="AL29" s="18"/>
      <c r="AM29" s="19"/>
      <c r="AN29" s="350"/>
      <c r="AO29" s="351"/>
      <c r="AP29" s="352"/>
      <c r="AQ29" s="26"/>
      <c r="AR29" s="21"/>
      <c r="AS29" s="21" t="e">
        <f>IF(#REF!="","",IF(#REF!="その他","〇",""))</f>
        <v>#REF!</v>
      </c>
      <c r="AT29" s="21"/>
      <c r="AU29" s="21"/>
      <c r="AV29" s="30"/>
      <c r="AW29" s="6"/>
    </row>
    <row r="30" spans="1:50" ht="11.1" customHeight="1" x14ac:dyDescent="0.15">
      <c r="A30" s="364"/>
      <c r="B30" s="365"/>
      <c r="C30" s="354"/>
      <c r="D30" s="328"/>
      <c r="E30" s="328"/>
      <c r="F30" s="328"/>
      <c r="G30" s="328"/>
      <c r="H30" s="328"/>
      <c r="I30" s="328"/>
      <c r="J30" s="328"/>
      <c r="K30" s="328"/>
      <c r="L30" s="328"/>
      <c r="M30" s="328"/>
      <c r="N30" s="330"/>
      <c r="O30" s="273" t="e">
        <f>IF(#REF!="","",#REF!)</f>
        <v>#REF!</v>
      </c>
      <c r="P30" s="274"/>
      <c r="Q30" s="274"/>
      <c r="R30" s="274"/>
      <c r="S30" s="274"/>
      <c r="T30" s="274"/>
      <c r="U30" s="274"/>
      <c r="V30" s="274"/>
      <c r="W30" s="274"/>
      <c r="X30" s="274"/>
      <c r="Y30" s="274"/>
      <c r="Z30" s="274"/>
      <c r="AA30" s="274"/>
      <c r="AB30" s="275"/>
      <c r="AC30" s="307"/>
      <c r="AD30" s="308"/>
      <c r="AE30" s="308"/>
      <c r="AF30" s="308"/>
      <c r="AG30" s="308"/>
      <c r="AH30" s="309"/>
      <c r="AI30" s="342"/>
      <c r="AJ30" s="343"/>
      <c r="AK30" s="344"/>
      <c r="AL30" s="310" t="e">
        <f>IF(#REF!="女","○","")</f>
        <v>#REF!</v>
      </c>
      <c r="AM30" s="311"/>
      <c r="AN30" s="350"/>
      <c r="AO30" s="351"/>
      <c r="AP30" s="352"/>
      <c r="AQ30" s="27" t="s">
        <v>77</v>
      </c>
      <c r="AR30" s="312" t="e">
        <f>IF(#REF!="","",#REF!)</f>
        <v>#REF!</v>
      </c>
      <c r="AS30" s="313"/>
      <c r="AT30" s="313"/>
      <c r="AU30" s="313"/>
      <c r="AV30" s="28" t="s">
        <v>78</v>
      </c>
      <c r="AW30" s="6"/>
    </row>
    <row r="31" spans="1:50" ht="11.1" customHeight="1" x14ac:dyDescent="0.4">
      <c r="A31" s="314" t="s">
        <v>57</v>
      </c>
      <c r="B31" s="315"/>
      <c r="C31" s="315"/>
      <c r="D31" s="315"/>
      <c r="E31" s="315"/>
      <c r="F31" s="315"/>
      <c r="G31" s="315"/>
      <c r="H31" s="315"/>
      <c r="I31" s="315"/>
      <c r="J31" s="315"/>
      <c r="K31" s="316"/>
      <c r="L31" s="319" t="str">
        <f>IF(加入月保険料!D5="","",作業!C13)</f>
        <v>-100男従業員</v>
      </c>
      <c r="M31" s="266"/>
      <c r="N31" s="266"/>
      <c r="O31" s="266"/>
      <c r="P31" s="266"/>
      <c r="Q31" s="266"/>
      <c r="R31" s="266"/>
      <c r="S31" s="266"/>
      <c r="T31" s="266"/>
      <c r="U31" s="266"/>
      <c r="V31" s="266"/>
      <c r="W31" s="320"/>
      <c r="X31" s="321" t="s">
        <v>31</v>
      </c>
      <c r="Y31" s="322"/>
      <c r="Z31" s="322"/>
      <c r="AA31" s="146" t="s">
        <v>30</v>
      </c>
      <c r="AB31" s="147"/>
      <c r="AC31" s="147"/>
      <c r="AD31" s="147"/>
      <c r="AE31" s="147"/>
      <c r="AF31" s="147"/>
      <c r="AG31" s="147"/>
      <c r="AH31" s="147"/>
      <c r="AI31" s="147"/>
      <c r="AJ31" s="147"/>
      <c r="AK31" s="147"/>
      <c r="AL31" s="147"/>
      <c r="AM31" s="147"/>
      <c r="AN31" s="147"/>
      <c r="AO31" s="324" t="s">
        <v>29</v>
      </c>
      <c r="AP31" s="325"/>
      <c r="AQ31" s="325"/>
      <c r="AR31" s="325"/>
      <c r="AS31" s="325"/>
      <c r="AT31" s="325"/>
      <c r="AU31" s="325"/>
      <c r="AV31" s="326"/>
    </row>
    <row r="32" spans="1:50" ht="11.1" customHeight="1" x14ac:dyDescent="0.4">
      <c r="A32" s="258"/>
      <c r="B32" s="317"/>
      <c r="C32" s="317"/>
      <c r="D32" s="317"/>
      <c r="E32" s="317"/>
      <c r="F32" s="317"/>
      <c r="G32" s="317"/>
      <c r="H32" s="317"/>
      <c r="I32" s="317"/>
      <c r="J32" s="317"/>
      <c r="K32" s="318"/>
      <c r="L32" s="270"/>
      <c r="M32" s="271"/>
      <c r="N32" s="271"/>
      <c r="O32" s="271"/>
      <c r="P32" s="271"/>
      <c r="Q32" s="271"/>
      <c r="R32" s="271"/>
      <c r="S32" s="271"/>
      <c r="T32" s="271"/>
      <c r="U32" s="271"/>
      <c r="V32" s="271"/>
      <c r="W32" s="272"/>
      <c r="X32" s="323"/>
      <c r="Y32" s="323"/>
      <c r="Z32" s="323"/>
      <c r="AA32" s="233" t="e">
        <f>IF(#REF!="","",#REF!)</f>
        <v>#REF!</v>
      </c>
      <c r="AB32" s="233"/>
      <c r="AC32" s="233"/>
      <c r="AD32" s="233"/>
      <c r="AE32" s="233"/>
      <c r="AF32" s="233"/>
      <c r="AG32" s="233"/>
      <c r="AH32" s="233"/>
      <c r="AI32" s="233"/>
      <c r="AJ32" s="233"/>
      <c r="AK32" s="233"/>
      <c r="AL32" s="233"/>
      <c r="AM32" s="233"/>
      <c r="AN32" s="233"/>
      <c r="AO32" s="234" t="e">
        <f>IF(#REF!="社会保険","○","")</f>
        <v>#REF!</v>
      </c>
      <c r="AP32" s="235"/>
      <c r="AQ32" s="235"/>
      <c r="AR32" s="235"/>
      <c r="AS32" s="235"/>
      <c r="AT32" s="235"/>
      <c r="AU32" s="235"/>
      <c r="AV32" s="236"/>
    </row>
    <row r="33" spans="1:62" ht="11.1" customHeight="1" x14ac:dyDescent="0.4">
      <c r="A33" s="252" t="s">
        <v>56</v>
      </c>
      <c r="B33" s="253"/>
      <c r="C33" s="256" t="s">
        <v>45</v>
      </c>
      <c r="D33" s="257"/>
      <c r="E33" s="257"/>
      <c r="F33" s="257"/>
      <c r="G33" s="257"/>
      <c r="H33" s="257"/>
      <c r="I33" s="257"/>
      <c r="J33" s="257"/>
      <c r="K33" s="258"/>
      <c r="L33" s="259" t="e">
        <f>IF(#REF!="法人","○","")</f>
        <v>#REF!</v>
      </c>
      <c r="M33" s="259"/>
      <c r="N33" s="259"/>
      <c r="O33" s="259"/>
      <c r="P33" s="259"/>
      <c r="Q33" s="259"/>
      <c r="R33" s="259" t="e">
        <f>IF(#REF!="個人","○","")</f>
        <v>#REF!</v>
      </c>
      <c r="S33" s="259"/>
      <c r="T33" s="259"/>
      <c r="U33" s="259"/>
      <c r="V33" s="259"/>
      <c r="W33" s="259"/>
      <c r="X33" s="323"/>
      <c r="Y33" s="323"/>
      <c r="Z33" s="323"/>
      <c r="AA33" s="233" t="e">
        <f>IF(#REF!="","",#REF!)</f>
        <v>#REF!</v>
      </c>
      <c r="AB33" s="233"/>
      <c r="AC33" s="233"/>
      <c r="AD33" s="233"/>
      <c r="AE33" s="233"/>
      <c r="AF33" s="233"/>
      <c r="AG33" s="233"/>
      <c r="AH33" s="233"/>
      <c r="AI33" s="233"/>
      <c r="AJ33" s="233"/>
      <c r="AK33" s="233"/>
      <c r="AL33" s="233"/>
      <c r="AM33" s="233"/>
      <c r="AN33" s="233"/>
      <c r="AO33" s="237" t="e">
        <f>IF(#REF!="その他","○","")</f>
        <v>#REF!</v>
      </c>
      <c r="AP33" s="238"/>
      <c r="AQ33" s="238"/>
      <c r="AR33" s="238"/>
      <c r="AS33" s="238"/>
      <c r="AT33" s="238"/>
      <c r="AU33" s="238"/>
      <c r="AV33" s="239"/>
    </row>
    <row r="34" spans="1:62" ht="11.1" customHeight="1" x14ac:dyDescent="0.4">
      <c r="A34" s="252"/>
      <c r="B34" s="253"/>
      <c r="C34" s="260" t="s">
        <v>2</v>
      </c>
      <c r="D34" s="261"/>
      <c r="E34" s="261"/>
      <c r="F34" s="261"/>
      <c r="G34" s="105" t="e">
        <f>IF(#REF!="","",#REF!)</f>
        <v>#REF!</v>
      </c>
      <c r="H34" s="105"/>
      <c r="I34" s="105"/>
      <c r="J34" s="105"/>
      <c r="K34" s="105"/>
      <c r="L34" s="415"/>
      <c r="M34" s="415"/>
      <c r="N34" s="415"/>
      <c r="O34" s="415"/>
      <c r="P34" s="415"/>
      <c r="Q34" s="415"/>
      <c r="R34" s="415"/>
      <c r="S34" s="415"/>
      <c r="T34" s="415"/>
      <c r="U34" s="415"/>
      <c r="V34" s="415"/>
      <c r="W34" s="415"/>
      <c r="X34" s="323"/>
      <c r="Y34" s="323"/>
      <c r="Z34" s="323"/>
      <c r="AA34" s="233" t="e">
        <f>IF(#REF!="","",#REF!)</f>
        <v>#REF!</v>
      </c>
      <c r="AB34" s="233"/>
      <c r="AC34" s="233"/>
      <c r="AD34" s="233"/>
      <c r="AE34" s="233"/>
      <c r="AF34" s="233"/>
      <c r="AG34" s="233"/>
      <c r="AH34" s="233"/>
      <c r="AI34" s="233"/>
      <c r="AJ34" s="233"/>
      <c r="AK34" s="233"/>
      <c r="AL34" s="233"/>
      <c r="AM34" s="233"/>
      <c r="AN34" s="233"/>
      <c r="AO34" s="267" t="e">
        <f>IF(#REF!="","",#REF!)</f>
        <v>#REF!</v>
      </c>
      <c r="AP34" s="268"/>
      <c r="AQ34" s="268"/>
      <c r="AR34" s="268"/>
      <c r="AS34" s="268"/>
      <c r="AT34" s="268"/>
      <c r="AU34" s="268"/>
      <c r="AV34" s="269"/>
    </row>
    <row r="35" spans="1:62" ht="11.1" customHeight="1" x14ac:dyDescent="0.4">
      <c r="A35" s="252"/>
      <c r="B35" s="253"/>
      <c r="C35" s="264" t="s">
        <v>22</v>
      </c>
      <c r="D35" s="265"/>
      <c r="E35" s="265"/>
      <c r="F35" s="265"/>
      <c r="G35" s="105" t="e">
        <f>IF(#REF!="","",#REF!)</f>
        <v>#REF!</v>
      </c>
      <c r="H35" s="105"/>
      <c r="I35" s="105"/>
      <c r="J35" s="105"/>
      <c r="K35" s="105"/>
      <c r="L35" s="105"/>
      <c r="M35" s="105"/>
      <c r="N35" s="105"/>
      <c r="O35" s="105"/>
      <c r="P35" s="105"/>
      <c r="Q35" s="105"/>
      <c r="R35" s="105"/>
      <c r="S35" s="105"/>
      <c r="T35" s="105"/>
      <c r="U35" s="105"/>
      <c r="V35" s="105"/>
      <c r="W35" s="105"/>
      <c r="X35" s="323"/>
      <c r="Y35" s="323"/>
      <c r="Z35" s="323"/>
      <c r="AA35" s="233" t="e">
        <f>IF(#REF!="","",#REF!)</f>
        <v>#REF!</v>
      </c>
      <c r="AB35" s="233"/>
      <c r="AC35" s="233"/>
      <c r="AD35" s="233"/>
      <c r="AE35" s="233"/>
      <c r="AF35" s="233"/>
      <c r="AG35" s="233"/>
      <c r="AH35" s="233"/>
      <c r="AI35" s="233"/>
      <c r="AJ35" s="233"/>
      <c r="AK35" s="233"/>
      <c r="AL35" s="233"/>
      <c r="AM35" s="233"/>
      <c r="AN35" s="233"/>
      <c r="AO35" s="234" t="e">
        <f>IF(#REF!="社会保険","○","")</f>
        <v>#REF!</v>
      </c>
      <c r="AP35" s="235"/>
      <c r="AQ35" s="235"/>
      <c r="AR35" s="235"/>
      <c r="AS35" s="235"/>
      <c r="AT35" s="235"/>
      <c r="AU35" s="235"/>
      <c r="AV35" s="236"/>
    </row>
    <row r="36" spans="1:62" ht="11.1" customHeight="1" x14ac:dyDescent="0.4">
      <c r="A36" s="252"/>
      <c r="B36" s="253"/>
      <c r="C36" s="265"/>
      <c r="D36" s="265"/>
      <c r="E36" s="265"/>
      <c r="F36" s="265"/>
      <c r="G36" s="105"/>
      <c r="H36" s="105"/>
      <c r="I36" s="105"/>
      <c r="J36" s="105"/>
      <c r="K36" s="105"/>
      <c r="L36" s="105"/>
      <c r="M36" s="105"/>
      <c r="N36" s="105"/>
      <c r="O36" s="105"/>
      <c r="P36" s="105"/>
      <c r="Q36" s="105"/>
      <c r="R36" s="105"/>
      <c r="S36" s="105"/>
      <c r="T36" s="105"/>
      <c r="U36" s="105"/>
      <c r="V36" s="105"/>
      <c r="W36" s="105"/>
      <c r="X36" s="323"/>
      <c r="Y36" s="323"/>
      <c r="Z36" s="323"/>
      <c r="AA36" s="233" t="e">
        <f>IF(#REF!="","",#REF!)</f>
        <v>#REF!</v>
      </c>
      <c r="AB36" s="233"/>
      <c r="AC36" s="233"/>
      <c r="AD36" s="233"/>
      <c r="AE36" s="233"/>
      <c r="AF36" s="233"/>
      <c r="AG36" s="233"/>
      <c r="AH36" s="233"/>
      <c r="AI36" s="233"/>
      <c r="AJ36" s="233"/>
      <c r="AK36" s="233"/>
      <c r="AL36" s="233"/>
      <c r="AM36" s="233"/>
      <c r="AN36" s="233"/>
      <c r="AO36" s="237" t="e">
        <f>IF(#REF!="その他","○","")</f>
        <v>#REF!</v>
      </c>
      <c r="AP36" s="238"/>
      <c r="AQ36" s="238"/>
      <c r="AR36" s="238"/>
      <c r="AS36" s="238"/>
      <c r="AT36" s="238"/>
      <c r="AU36" s="238"/>
      <c r="AV36" s="239"/>
    </row>
    <row r="37" spans="1:62" ht="11.1" customHeight="1" x14ac:dyDescent="0.4">
      <c r="A37" s="252"/>
      <c r="B37" s="253"/>
      <c r="C37" s="264" t="s">
        <v>23</v>
      </c>
      <c r="D37" s="265"/>
      <c r="E37" s="265"/>
      <c r="F37" s="265"/>
      <c r="G37" s="34" t="s">
        <v>13</v>
      </c>
      <c r="H37" s="266" t="e">
        <f>IF(#REF!="","",#REF!)</f>
        <v>#REF!</v>
      </c>
      <c r="I37" s="266"/>
      <c r="J37" s="266"/>
      <c r="K37" s="266"/>
      <c r="L37" s="266"/>
      <c r="M37" s="266"/>
      <c r="N37" s="35"/>
      <c r="O37" s="35"/>
      <c r="P37" s="35"/>
      <c r="Q37" s="35"/>
      <c r="R37" s="35"/>
      <c r="S37" s="35"/>
      <c r="T37" s="35"/>
      <c r="U37" s="35"/>
      <c r="V37" s="35"/>
      <c r="W37" s="36"/>
      <c r="X37" s="323"/>
      <c r="Y37" s="323"/>
      <c r="Z37" s="323"/>
      <c r="AA37" s="233" t="e">
        <f>IF(#REF!="","",#REF!)</f>
        <v>#REF!</v>
      </c>
      <c r="AB37" s="233"/>
      <c r="AC37" s="233"/>
      <c r="AD37" s="233"/>
      <c r="AE37" s="233"/>
      <c r="AF37" s="233"/>
      <c r="AG37" s="233"/>
      <c r="AH37" s="233"/>
      <c r="AI37" s="233"/>
      <c r="AJ37" s="233"/>
      <c r="AK37" s="233"/>
      <c r="AL37" s="233"/>
      <c r="AM37" s="233"/>
      <c r="AN37" s="233"/>
      <c r="AO37" s="267" t="e">
        <f>IF(#REF!="","",#REF!)</f>
        <v>#REF!</v>
      </c>
      <c r="AP37" s="268"/>
      <c r="AQ37" s="268"/>
      <c r="AR37" s="268"/>
      <c r="AS37" s="268"/>
      <c r="AT37" s="268"/>
      <c r="AU37" s="268"/>
      <c r="AV37" s="269"/>
    </row>
    <row r="38" spans="1:62" ht="11.1" customHeight="1" x14ac:dyDescent="0.4">
      <c r="A38" s="252"/>
      <c r="B38" s="253"/>
      <c r="C38" s="265"/>
      <c r="D38" s="265"/>
      <c r="E38" s="265"/>
      <c r="F38" s="265"/>
      <c r="G38" s="270" t="e">
        <f>IF(#REF!="","",#REF!)</f>
        <v>#REF!</v>
      </c>
      <c r="H38" s="271"/>
      <c r="I38" s="271"/>
      <c r="J38" s="271"/>
      <c r="K38" s="271"/>
      <c r="L38" s="271"/>
      <c r="M38" s="271"/>
      <c r="N38" s="271"/>
      <c r="O38" s="271"/>
      <c r="P38" s="271"/>
      <c r="Q38" s="271"/>
      <c r="R38" s="271"/>
      <c r="S38" s="271"/>
      <c r="T38" s="271"/>
      <c r="U38" s="271"/>
      <c r="V38" s="271"/>
      <c r="W38" s="272"/>
      <c r="X38" s="323"/>
      <c r="Y38" s="323"/>
      <c r="Z38" s="323"/>
      <c r="AA38" s="233" t="e">
        <f>IF(#REF!="","",#REF!)</f>
        <v>#REF!</v>
      </c>
      <c r="AB38" s="233"/>
      <c r="AC38" s="233"/>
      <c r="AD38" s="233"/>
      <c r="AE38" s="233"/>
      <c r="AF38" s="233"/>
      <c r="AG38" s="233"/>
      <c r="AH38" s="233"/>
      <c r="AI38" s="233"/>
      <c r="AJ38" s="233"/>
      <c r="AK38" s="233"/>
      <c r="AL38" s="233"/>
      <c r="AM38" s="233"/>
      <c r="AN38" s="276"/>
      <c r="AO38" s="234" t="e">
        <f>IF(#REF!="社会保険","○","")</f>
        <v>#REF!</v>
      </c>
      <c r="AP38" s="235"/>
      <c r="AQ38" s="235"/>
      <c r="AR38" s="235"/>
      <c r="AS38" s="235"/>
      <c r="AT38" s="235"/>
      <c r="AU38" s="235"/>
      <c r="AV38" s="236"/>
    </row>
    <row r="39" spans="1:62" ht="11.1" customHeight="1" x14ac:dyDescent="0.4">
      <c r="A39" s="252"/>
      <c r="B39" s="253"/>
      <c r="C39" s="265"/>
      <c r="D39" s="265"/>
      <c r="E39" s="265"/>
      <c r="F39" s="265"/>
      <c r="G39" s="273"/>
      <c r="H39" s="274"/>
      <c r="I39" s="274"/>
      <c r="J39" s="274"/>
      <c r="K39" s="274"/>
      <c r="L39" s="274"/>
      <c r="M39" s="274"/>
      <c r="N39" s="274"/>
      <c r="O39" s="274"/>
      <c r="P39" s="274"/>
      <c r="Q39" s="274"/>
      <c r="R39" s="274"/>
      <c r="S39" s="274"/>
      <c r="T39" s="274"/>
      <c r="U39" s="274"/>
      <c r="V39" s="274"/>
      <c r="W39" s="275"/>
      <c r="X39" s="323"/>
      <c r="Y39" s="323"/>
      <c r="Z39" s="323"/>
      <c r="AA39" s="233" t="e">
        <f>IF(#REF!="","",#REF!)</f>
        <v>#REF!</v>
      </c>
      <c r="AB39" s="233"/>
      <c r="AC39" s="233"/>
      <c r="AD39" s="233"/>
      <c r="AE39" s="233"/>
      <c r="AF39" s="233"/>
      <c r="AG39" s="233"/>
      <c r="AH39" s="233"/>
      <c r="AI39" s="233"/>
      <c r="AJ39" s="233"/>
      <c r="AK39" s="233"/>
      <c r="AL39" s="233"/>
      <c r="AM39" s="233"/>
      <c r="AN39" s="276"/>
      <c r="AO39" s="237" t="e">
        <f>IF(#REF!="その他","○","")</f>
        <v>#REF!</v>
      </c>
      <c r="AP39" s="238"/>
      <c r="AQ39" s="238"/>
      <c r="AR39" s="238"/>
      <c r="AS39" s="238"/>
      <c r="AT39" s="238"/>
      <c r="AU39" s="238"/>
      <c r="AV39" s="239"/>
    </row>
    <row r="40" spans="1:62" ht="11.1" customHeight="1" x14ac:dyDescent="0.4">
      <c r="A40" s="252"/>
      <c r="B40" s="253"/>
      <c r="C40" s="264" t="s">
        <v>24</v>
      </c>
      <c r="D40" s="265"/>
      <c r="E40" s="265"/>
      <c r="F40" s="265"/>
      <c r="G40" s="105" t="e">
        <f>IF(#REF!="","",#REF!)</f>
        <v>#REF!</v>
      </c>
      <c r="H40" s="105"/>
      <c r="I40" s="105"/>
      <c r="J40" s="105"/>
      <c r="K40" s="105"/>
      <c r="L40" s="105"/>
      <c r="M40" s="105"/>
      <c r="N40" s="105"/>
      <c r="O40" s="105"/>
      <c r="P40" s="105"/>
      <c r="Q40" s="105"/>
      <c r="R40" s="105"/>
      <c r="S40" s="105"/>
      <c r="T40" s="105"/>
      <c r="U40" s="105"/>
      <c r="V40" s="105"/>
      <c r="W40" s="105"/>
      <c r="X40" s="323"/>
      <c r="Y40" s="323"/>
      <c r="Z40" s="323"/>
      <c r="AA40" s="277" t="e">
        <f>IF(#REF!="","",#REF!)</f>
        <v>#REF!</v>
      </c>
      <c r="AB40" s="277"/>
      <c r="AC40" s="277"/>
      <c r="AD40" s="277"/>
      <c r="AE40" s="277"/>
      <c r="AF40" s="277"/>
      <c r="AG40" s="277"/>
      <c r="AH40" s="277"/>
      <c r="AI40" s="277"/>
      <c r="AJ40" s="277"/>
      <c r="AK40" s="277"/>
      <c r="AL40" s="277"/>
      <c r="AM40" s="277"/>
      <c r="AN40" s="278"/>
      <c r="AO40" s="267" t="e">
        <f>IF(#REF!="","",#REF!)</f>
        <v>#REF!</v>
      </c>
      <c r="AP40" s="268"/>
      <c r="AQ40" s="268"/>
      <c r="AR40" s="268"/>
      <c r="AS40" s="268"/>
      <c r="AT40" s="268"/>
      <c r="AU40" s="268"/>
      <c r="AV40" s="269"/>
    </row>
    <row r="41" spans="1:62" ht="11.1" customHeight="1" x14ac:dyDescent="0.4">
      <c r="A41" s="252"/>
      <c r="B41" s="253"/>
      <c r="C41" s="265"/>
      <c r="D41" s="265"/>
      <c r="E41" s="265"/>
      <c r="F41" s="265"/>
      <c r="G41" s="105"/>
      <c r="H41" s="105"/>
      <c r="I41" s="105"/>
      <c r="J41" s="105"/>
      <c r="K41" s="105"/>
      <c r="L41" s="105"/>
      <c r="M41" s="105"/>
      <c r="N41" s="105"/>
      <c r="O41" s="105"/>
      <c r="P41" s="105"/>
      <c r="Q41" s="105"/>
      <c r="R41" s="105"/>
      <c r="S41" s="105"/>
      <c r="T41" s="105"/>
      <c r="U41" s="105"/>
      <c r="V41" s="105"/>
      <c r="W41" s="105"/>
      <c r="X41" s="279" t="s">
        <v>32</v>
      </c>
      <c r="Y41" s="280"/>
      <c r="Z41" s="280"/>
      <c r="AA41" s="283" t="e">
        <f>IF(#REF!="","",#REF!)</f>
        <v>#REF!</v>
      </c>
      <c r="AB41" s="283"/>
      <c r="AC41" s="283"/>
      <c r="AD41" s="283"/>
      <c r="AE41" s="283"/>
      <c r="AF41" s="283"/>
      <c r="AG41" s="283"/>
      <c r="AH41" s="283"/>
      <c r="AI41" s="283"/>
      <c r="AJ41" s="283"/>
      <c r="AK41" s="283"/>
      <c r="AL41" s="283"/>
      <c r="AM41" s="283"/>
      <c r="AN41" s="283"/>
      <c r="AO41" s="284"/>
      <c r="AP41" s="284"/>
      <c r="AQ41" s="284"/>
      <c r="AR41" s="284"/>
      <c r="AS41" s="284"/>
      <c r="AT41" s="284"/>
      <c r="AU41" s="284"/>
      <c r="AV41" s="284"/>
    </row>
    <row r="42" spans="1:62" ht="11.1" customHeight="1" x14ac:dyDescent="0.4">
      <c r="A42" s="252"/>
      <c r="B42" s="253"/>
      <c r="C42" s="260" t="s">
        <v>2</v>
      </c>
      <c r="D42" s="261"/>
      <c r="E42" s="261"/>
      <c r="F42" s="261"/>
      <c r="G42" s="105" t="e">
        <f>IF(#REF!="","",#REF!)</f>
        <v>#REF!</v>
      </c>
      <c r="H42" s="105"/>
      <c r="I42" s="105"/>
      <c r="J42" s="105"/>
      <c r="K42" s="105"/>
      <c r="L42" s="105"/>
      <c r="M42" s="105"/>
      <c r="N42" s="105"/>
      <c r="O42" s="105"/>
      <c r="P42" s="105"/>
      <c r="Q42" s="105"/>
      <c r="R42" s="105"/>
      <c r="S42" s="105"/>
      <c r="T42" s="105"/>
      <c r="U42" s="105"/>
      <c r="V42" s="105"/>
      <c r="W42" s="105"/>
      <c r="X42" s="279"/>
      <c r="Y42" s="280"/>
      <c r="Z42" s="280"/>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row>
    <row r="43" spans="1:62" ht="11.1" customHeight="1" x14ac:dyDescent="0.4">
      <c r="A43" s="252"/>
      <c r="B43" s="253"/>
      <c r="C43" s="264" t="s">
        <v>25</v>
      </c>
      <c r="D43" s="265"/>
      <c r="E43" s="265"/>
      <c r="F43" s="265"/>
      <c r="G43" s="105" t="e">
        <f>IF(#REF!="","",#REF!)</f>
        <v>#REF!</v>
      </c>
      <c r="H43" s="105"/>
      <c r="I43" s="105"/>
      <c r="J43" s="105"/>
      <c r="K43" s="105"/>
      <c r="L43" s="105"/>
      <c r="M43" s="105"/>
      <c r="N43" s="105"/>
      <c r="O43" s="105"/>
      <c r="P43" s="105"/>
      <c r="Q43" s="105"/>
      <c r="R43" s="105"/>
      <c r="S43" s="105"/>
      <c r="T43" s="105"/>
      <c r="U43" s="105"/>
      <c r="V43" s="105"/>
      <c r="W43" s="105"/>
      <c r="X43" s="279"/>
      <c r="Y43" s="280"/>
      <c r="Z43" s="280"/>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row>
    <row r="44" spans="1:62" ht="11.1" customHeight="1" x14ac:dyDescent="0.4">
      <c r="A44" s="252"/>
      <c r="B44" s="253"/>
      <c r="C44" s="265"/>
      <c r="D44" s="265"/>
      <c r="E44" s="265"/>
      <c r="F44" s="265"/>
      <c r="G44" s="105"/>
      <c r="H44" s="105"/>
      <c r="I44" s="105"/>
      <c r="J44" s="105"/>
      <c r="K44" s="105"/>
      <c r="L44" s="105"/>
      <c r="M44" s="105"/>
      <c r="N44" s="105"/>
      <c r="O44" s="105"/>
      <c r="P44" s="105"/>
      <c r="Q44" s="105"/>
      <c r="R44" s="105"/>
      <c r="S44" s="105"/>
      <c r="T44" s="105"/>
      <c r="U44" s="105"/>
      <c r="V44" s="105"/>
      <c r="W44" s="105"/>
      <c r="X44" s="279"/>
      <c r="Y44" s="280"/>
      <c r="Z44" s="280"/>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row>
    <row r="45" spans="1:62" ht="11.1" customHeight="1" x14ac:dyDescent="0.4">
      <c r="A45" s="252"/>
      <c r="B45" s="253"/>
      <c r="C45" s="286" t="s">
        <v>26</v>
      </c>
      <c r="D45" s="287"/>
      <c r="E45" s="287"/>
      <c r="F45" s="287"/>
      <c r="G45" s="287"/>
      <c r="H45" s="287"/>
      <c r="I45" s="288"/>
      <c r="J45" s="292" t="s">
        <v>72</v>
      </c>
      <c r="K45" s="293"/>
      <c r="L45" s="293"/>
      <c r="M45" s="293"/>
      <c r="N45" s="293"/>
      <c r="O45" s="293"/>
      <c r="P45" s="293"/>
      <c r="Q45" s="293"/>
      <c r="R45" s="293"/>
      <c r="S45" s="293"/>
      <c r="T45" s="293"/>
      <c r="U45" s="293"/>
      <c r="V45" s="293"/>
      <c r="W45" s="294"/>
      <c r="X45" s="279"/>
      <c r="Y45" s="280"/>
      <c r="Z45" s="280"/>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row>
    <row r="46" spans="1:62" ht="11.1" customHeight="1" x14ac:dyDescent="0.4">
      <c r="A46" s="252"/>
      <c r="B46" s="253"/>
      <c r="C46" s="289"/>
      <c r="D46" s="290"/>
      <c r="E46" s="290"/>
      <c r="F46" s="290"/>
      <c r="G46" s="290"/>
      <c r="H46" s="290"/>
      <c r="I46" s="291"/>
      <c r="J46" s="161" t="s">
        <v>74</v>
      </c>
      <c r="K46" s="162"/>
      <c r="L46" s="162"/>
      <c r="M46" s="162"/>
      <c r="N46" s="162"/>
      <c r="O46" s="162"/>
      <c r="P46" s="162"/>
      <c r="Q46" s="162"/>
      <c r="R46" s="162"/>
      <c r="S46" s="162"/>
      <c r="T46" s="162"/>
      <c r="U46" s="162"/>
      <c r="V46" s="162"/>
      <c r="W46" s="163"/>
      <c r="X46" s="279"/>
      <c r="Y46" s="280"/>
      <c r="Z46" s="280"/>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row>
    <row r="47" spans="1:62" ht="11.1" customHeight="1" x14ac:dyDescent="0.4">
      <c r="A47" s="252"/>
      <c r="B47" s="253"/>
      <c r="C47" s="164" t="e">
        <f>IF(#REF!="有","○","")</f>
        <v>#REF!</v>
      </c>
      <c r="D47" s="165"/>
      <c r="E47" s="165"/>
      <c r="F47" s="39"/>
      <c r="G47" s="168" t="e">
        <f>IF(#REF!="無","○","")</f>
        <v>#REF!</v>
      </c>
      <c r="H47" s="168"/>
      <c r="I47" s="169"/>
      <c r="J47" s="172" t="e">
        <f>IF(#REF!="","",#REF!)</f>
        <v>#REF!</v>
      </c>
      <c r="K47" s="173"/>
      <c r="L47" s="173"/>
      <c r="M47" s="173"/>
      <c r="N47" s="173"/>
      <c r="O47" s="173"/>
      <c r="P47" s="173"/>
      <c r="Q47" s="173"/>
      <c r="R47" s="173"/>
      <c r="S47" s="173"/>
      <c r="T47" s="173"/>
      <c r="U47" s="173"/>
      <c r="V47" s="176" t="s">
        <v>27</v>
      </c>
      <c r="W47" s="177"/>
      <c r="X47" s="279"/>
      <c r="Y47" s="280"/>
      <c r="Z47" s="280"/>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row>
    <row r="48" spans="1:62" ht="11.1" customHeight="1" x14ac:dyDescent="0.4">
      <c r="A48" s="252"/>
      <c r="B48" s="253"/>
      <c r="C48" s="166"/>
      <c r="D48" s="167"/>
      <c r="E48" s="167"/>
      <c r="F48" s="40"/>
      <c r="G48" s="170"/>
      <c r="H48" s="170"/>
      <c r="I48" s="171"/>
      <c r="J48" s="174"/>
      <c r="K48" s="175"/>
      <c r="L48" s="175"/>
      <c r="M48" s="175"/>
      <c r="N48" s="175"/>
      <c r="O48" s="175"/>
      <c r="P48" s="175"/>
      <c r="Q48" s="175"/>
      <c r="R48" s="175"/>
      <c r="S48" s="175"/>
      <c r="T48" s="175"/>
      <c r="U48" s="175"/>
      <c r="V48" s="178"/>
      <c r="W48" s="179"/>
      <c r="X48" s="279"/>
      <c r="Y48" s="280"/>
      <c r="Z48" s="280"/>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BJ48"/>
    </row>
    <row r="49" spans="1:48" ht="11.1" customHeight="1" x14ac:dyDescent="0.4">
      <c r="A49" s="252"/>
      <c r="B49" s="253"/>
      <c r="C49" s="246" t="s">
        <v>60</v>
      </c>
      <c r="D49" s="247"/>
      <c r="E49" s="247"/>
      <c r="F49" s="247"/>
      <c r="G49" s="247"/>
      <c r="H49" s="247"/>
      <c r="I49" s="247"/>
      <c r="J49" s="247"/>
      <c r="K49" s="247"/>
      <c r="L49" s="247"/>
      <c r="M49" s="247"/>
      <c r="N49" s="247"/>
      <c r="O49" s="247"/>
      <c r="P49" s="247"/>
      <c r="Q49" s="247"/>
      <c r="R49" s="247"/>
      <c r="S49" s="247"/>
      <c r="T49" s="247"/>
      <c r="U49" s="247"/>
      <c r="V49" s="247"/>
      <c r="W49" s="248"/>
      <c r="X49" s="279"/>
      <c r="Y49" s="280"/>
      <c r="Z49" s="280"/>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row>
    <row r="50" spans="1:48" ht="11.1" customHeight="1" x14ac:dyDescent="0.4">
      <c r="A50" s="252"/>
      <c r="B50" s="253"/>
      <c r="C50" s="159" t="s">
        <v>1</v>
      </c>
      <c r="D50" s="160"/>
      <c r="E50" s="249" t="e">
        <f>IF(#REF!="","",(MID(#REF!,1,1)))</f>
        <v>#REF!</v>
      </c>
      <c r="F50" s="250" t="e">
        <f>IF(#REF!="","",(MID(#REF!,2,1)))</f>
        <v>#REF!</v>
      </c>
      <c r="G50" s="249" t="e">
        <f>IF(#REF!="","",(MID(#REF!,3,1)))</f>
        <v>#REF!</v>
      </c>
      <c r="H50" s="250" t="e">
        <f>IF(#REF!="","",(MID(#REF!,4,1)))</f>
        <v>#REF!</v>
      </c>
      <c r="I50" s="249" t="e">
        <f>IF(#REF!="","",(MID(#REF!,5,1)))</f>
        <v>#REF!</v>
      </c>
      <c r="J50" s="251" t="e">
        <f>IF(#REF!="","",(MID(#REF!,6,1)))</f>
        <v>#REF!</v>
      </c>
      <c r="K50" s="250" t="e">
        <f>IF(#REF!="","",(MID(#REF!,7,1)))</f>
        <v>#REF!</v>
      </c>
      <c r="L50" s="159" t="s">
        <v>28</v>
      </c>
      <c r="M50" s="160"/>
      <c r="N50" s="295" t="e">
        <f>IF(#REF!="","",#REF!)</f>
        <v>#REF!</v>
      </c>
      <c r="O50" s="296"/>
      <c r="P50" s="296"/>
      <c r="Q50" s="299" t="s">
        <v>12</v>
      </c>
      <c r="R50" s="300" t="s">
        <v>75</v>
      </c>
      <c r="S50" s="113"/>
      <c r="T50" s="296" t="e">
        <f>IF(#REF!="","",#REF!)</f>
        <v>#REF!</v>
      </c>
      <c r="U50" s="296"/>
      <c r="V50" s="296"/>
      <c r="W50" s="302" t="s">
        <v>4</v>
      </c>
      <c r="X50" s="279"/>
      <c r="Y50" s="280"/>
      <c r="Z50" s="280"/>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row>
    <row r="51" spans="1:48" ht="11.1" customHeight="1" x14ac:dyDescent="0.4">
      <c r="A51" s="254"/>
      <c r="B51" s="255"/>
      <c r="C51" s="160"/>
      <c r="D51" s="160"/>
      <c r="E51" s="249"/>
      <c r="F51" s="250"/>
      <c r="G51" s="249"/>
      <c r="H51" s="250"/>
      <c r="I51" s="249"/>
      <c r="J51" s="251"/>
      <c r="K51" s="250"/>
      <c r="L51" s="160"/>
      <c r="M51" s="160"/>
      <c r="N51" s="297"/>
      <c r="O51" s="298"/>
      <c r="P51" s="298"/>
      <c r="Q51" s="299"/>
      <c r="R51" s="301"/>
      <c r="S51" s="301"/>
      <c r="T51" s="298"/>
      <c r="U51" s="298"/>
      <c r="V51" s="298"/>
      <c r="W51" s="303"/>
      <c r="X51" s="281"/>
      <c r="Y51" s="282"/>
      <c r="Z51" s="282"/>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row>
    <row r="52" spans="1:48" ht="11.1" customHeight="1" x14ac:dyDescent="0.4">
      <c r="A52" s="240" t="s">
        <v>58</v>
      </c>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2"/>
    </row>
    <row r="53" spans="1:48" ht="11.1" customHeight="1" x14ac:dyDescent="0.4">
      <c r="A53" s="243"/>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5"/>
    </row>
    <row r="54" spans="1:48" ht="11.1" customHeight="1" x14ac:dyDescent="0.4">
      <c r="A54" s="243"/>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5"/>
    </row>
    <row r="55" spans="1:48" ht="11.1" customHeight="1" x14ac:dyDescent="0.4">
      <c r="A55" s="243"/>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5"/>
    </row>
    <row r="56" spans="1:48" ht="11.1" customHeight="1" x14ac:dyDescent="0.4">
      <c r="A56" s="211" t="e">
        <f>#REF!</f>
        <v>#REF!</v>
      </c>
      <c r="B56" s="212"/>
      <c r="C56" s="212"/>
      <c r="D56" s="212"/>
      <c r="E56" s="212"/>
      <c r="F56" s="212"/>
      <c r="G56" s="212"/>
      <c r="H56" s="212"/>
      <c r="I56" s="212"/>
      <c r="J56" s="212"/>
      <c r="K56" s="212"/>
      <c r="L56" s="212"/>
      <c r="M56" s="212"/>
      <c r="N56" s="212"/>
      <c r="O56" s="212"/>
      <c r="P56" s="37"/>
      <c r="Q56" s="37"/>
      <c r="R56" s="37"/>
      <c r="S56" s="37"/>
      <c r="T56" s="37"/>
      <c r="U56" s="37"/>
      <c r="V56" s="37"/>
      <c r="W56" s="37"/>
      <c r="X56" s="119" t="s">
        <v>68</v>
      </c>
      <c r="Y56" s="227"/>
      <c r="Z56" s="227"/>
      <c r="AA56" s="227"/>
      <c r="AB56" s="227"/>
      <c r="AC56" s="227"/>
      <c r="AD56" s="37"/>
      <c r="AE56" s="228" t="e">
        <f>O17</f>
        <v>#REF!</v>
      </c>
      <c r="AF56" s="229"/>
      <c r="AG56" s="229"/>
      <c r="AH56" s="229"/>
      <c r="AI56" s="229"/>
      <c r="AJ56" s="229"/>
      <c r="AK56" s="229"/>
      <c r="AL56" s="229"/>
      <c r="AM56" s="229"/>
      <c r="AN56" s="229"/>
      <c r="AO56" s="229"/>
      <c r="AP56" s="229"/>
      <c r="AQ56" s="229"/>
      <c r="AR56" s="229"/>
      <c r="AS56" s="229"/>
      <c r="AT56" s="229"/>
      <c r="AU56" s="228" t="s">
        <v>81</v>
      </c>
      <c r="AV56" s="231"/>
    </row>
    <row r="57" spans="1:48" ht="11.1" customHeight="1" x14ac:dyDescent="0.4">
      <c r="A57" s="213"/>
      <c r="B57" s="214"/>
      <c r="C57" s="214"/>
      <c r="D57" s="214"/>
      <c r="E57" s="214"/>
      <c r="F57" s="214"/>
      <c r="G57" s="214"/>
      <c r="H57" s="214"/>
      <c r="I57" s="214"/>
      <c r="J57" s="214"/>
      <c r="K57" s="214"/>
      <c r="L57" s="214"/>
      <c r="M57" s="214"/>
      <c r="N57" s="214"/>
      <c r="O57" s="214"/>
      <c r="P57" s="37"/>
      <c r="Q57" s="37"/>
      <c r="R57" s="37"/>
      <c r="S57" s="37"/>
      <c r="T57" s="37"/>
      <c r="U57" s="37"/>
      <c r="V57" s="37"/>
      <c r="W57" s="37"/>
      <c r="X57" s="227"/>
      <c r="Y57" s="227"/>
      <c r="Z57" s="227"/>
      <c r="AA57" s="227"/>
      <c r="AB57" s="227"/>
      <c r="AC57" s="227"/>
      <c r="AD57" s="37"/>
      <c r="AE57" s="230"/>
      <c r="AF57" s="230"/>
      <c r="AG57" s="230"/>
      <c r="AH57" s="230"/>
      <c r="AI57" s="230"/>
      <c r="AJ57" s="230"/>
      <c r="AK57" s="230"/>
      <c r="AL57" s="230"/>
      <c r="AM57" s="230"/>
      <c r="AN57" s="230"/>
      <c r="AO57" s="230"/>
      <c r="AP57" s="230"/>
      <c r="AQ57" s="230"/>
      <c r="AR57" s="230"/>
      <c r="AS57" s="230"/>
      <c r="AT57" s="230"/>
      <c r="AU57" s="230"/>
      <c r="AV57" s="232"/>
    </row>
    <row r="58" spans="1:48" ht="11.1" customHeight="1" x14ac:dyDescent="0.4">
      <c r="A58" s="215" t="s">
        <v>59</v>
      </c>
      <c r="B58" s="216"/>
      <c r="C58" s="216"/>
      <c r="D58" s="216"/>
      <c r="E58" s="216"/>
      <c r="F58" s="216"/>
      <c r="G58" s="216"/>
      <c r="H58" s="216"/>
      <c r="I58" s="216"/>
      <c r="J58" s="216"/>
      <c r="K58" s="216"/>
      <c r="L58" s="216"/>
      <c r="M58" s="216"/>
      <c r="N58" s="216"/>
      <c r="O58" s="216"/>
      <c r="P58" s="10"/>
      <c r="Q58" s="10"/>
      <c r="R58" s="10"/>
      <c r="S58" s="10"/>
      <c r="T58" s="10"/>
      <c r="U58" s="10"/>
      <c r="V58" s="10"/>
      <c r="W58" s="10"/>
      <c r="X58" s="44" t="s">
        <v>117</v>
      </c>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1"/>
    </row>
    <row r="59" spans="1:48" s="3" customFormat="1" ht="12" customHeight="1" x14ac:dyDescent="0.4">
      <c r="A59" s="217" t="s">
        <v>61</v>
      </c>
      <c r="B59" s="218"/>
      <c r="C59" s="219" t="s">
        <v>35</v>
      </c>
      <c r="D59" s="220"/>
      <c r="E59" s="220"/>
      <c r="F59" s="220"/>
      <c r="G59" s="220"/>
      <c r="H59" s="220"/>
      <c r="I59" s="220"/>
      <c r="J59" s="220"/>
      <c r="K59" s="157"/>
      <c r="L59" s="157"/>
      <c r="M59" s="221"/>
      <c r="N59" s="222" t="s">
        <v>36</v>
      </c>
      <c r="O59" s="223"/>
      <c r="P59" s="223"/>
      <c r="Q59" s="223"/>
      <c r="R59" s="223"/>
      <c r="S59" s="223"/>
      <c r="T59" s="223"/>
      <c r="U59" s="223"/>
      <c r="V59" s="223"/>
      <c r="W59" s="223"/>
      <c r="X59" s="223"/>
      <c r="Y59" s="224"/>
      <c r="Z59" s="219" t="s">
        <v>37</v>
      </c>
      <c r="AA59" s="220"/>
      <c r="AB59" s="220"/>
      <c r="AC59" s="220"/>
      <c r="AD59" s="220"/>
      <c r="AE59" s="220"/>
      <c r="AF59" s="225"/>
      <c r="AG59" s="219" t="s">
        <v>38</v>
      </c>
      <c r="AH59" s="220"/>
      <c r="AI59" s="220"/>
      <c r="AJ59" s="220"/>
      <c r="AK59" s="220"/>
      <c r="AL59" s="220"/>
      <c r="AM59" s="220"/>
      <c r="AN59" s="221"/>
      <c r="AO59" s="188" t="s">
        <v>39</v>
      </c>
      <c r="AP59" s="189"/>
      <c r="AQ59" s="189"/>
      <c r="AR59" s="189"/>
      <c r="AS59" s="189"/>
      <c r="AT59" s="189"/>
      <c r="AU59" s="189"/>
      <c r="AV59" s="189"/>
    </row>
    <row r="60" spans="1:48" s="3" customFormat="1" ht="12" customHeight="1" x14ac:dyDescent="0.4">
      <c r="A60" s="218"/>
      <c r="B60" s="218"/>
      <c r="C60" s="226" t="s">
        <v>40</v>
      </c>
      <c r="D60" s="192"/>
      <c r="E60" s="192"/>
      <c r="F60" s="192"/>
      <c r="G60" s="192"/>
      <c r="H60" s="192"/>
      <c r="I60" s="192"/>
      <c r="J60" s="192"/>
      <c r="K60" s="193"/>
      <c r="L60" s="193"/>
      <c r="M60" s="194"/>
      <c r="N60" s="180"/>
      <c r="O60" s="181"/>
      <c r="P60" s="181"/>
      <c r="Q60" s="181"/>
      <c r="R60" s="181"/>
      <c r="S60" s="181"/>
      <c r="T60" s="181"/>
      <c r="U60" s="181"/>
      <c r="V60" s="181"/>
      <c r="W60" s="181"/>
      <c r="X60" s="181"/>
      <c r="Y60" s="182"/>
      <c r="Z60" s="186"/>
      <c r="AA60" s="181"/>
      <c r="AB60" s="181"/>
      <c r="AC60" s="181"/>
      <c r="AD60" s="181"/>
      <c r="AE60" s="181"/>
      <c r="AF60" s="182"/>
      <c r="AG60" s="187" t="s">
        <v>41</v>
      </c>
      <c r="AH60" s="188"/>
      <c r="AI60" s="188"/>
      <c r="AJ60" s="188"/>
      <c r="AK60" s="188"/>
      <c r="AL60" s="188"/>
      <c r="AM60" s="188"/>
      <c r="AN60" s="189"/>
      <c r="AO60" s="187" t="s">
        <v>42</v>
      </c>
      <c r="AP60" s="190"/>
      <c r="AQ60" s="190"/>
      <c r="AR60" s="190"/>
      <c r="AS60" s="190"/>
      <c r="AT60" s="190"/>
      <c r="AU60" s="190"/>
      <c r="AV60" s="190"/>
    </row>
    <row r="61" spans="1:48" s="3" customFormat="1" ht="12" customHeight="1" x14ac:dyDescent="0.4">
      <c r="A61" s="218"/>
      <c r="B61" s="218"/>
      <c r="C61" s="195"/>
      <c r="D61" s="196"/>
      <c r="E61" s="196"/>
      <c r="F61" s="196"/>
      <c r="G61" s="196"/>
      <c r="H61" s="196"/>
      <c r="I61" s="196"/>
      <c r="J61" s="196"/>
      <c r="K61" s="197"/>
      <c r="L61" s="197"/>
      <c r="M61" s="198"/>
      <c r="N61" s="183"/>
      <c r="O61" s="184"/>
      <c r="P61" s="184"/>
      <c r="Q61" s="184"/>
      <c r="R61" s="184"/>
      <c r="S61" s="184"/>
      <c r="T61" s="184"/>
      <c r="U61" s="184"/>
      <c r="V61" s="184"/>
      <c r="W61" s="184"/>
      <c r="X61" s="184"/>
      <c r="Y61" s="185"/>
      <c r="Z61" s="183"/>
      <c r="AA61" s="184"/>
      <c r="AB61" s="184"/>
      <c r="AC61" s="184"/>
      <c r="AD61" s="184"/>
      <c r="AE61" s="184"/>
      <c r="AF61" s="185"/>
      <c r="AG61" s="188"/>
      <c r="AH61" s="188"/>
      <c r="AI61" s="188"/>
      <c r="AJ61" s="188"/>
      <c r="AK61" s="188"/>
      <c r="AL61" s="188"/>
      <c r="AM61" s="188"/>
      <c r="AN61" s="189"/>
      <c r="AO61" s="190"/>
      <c r="AP61" s="190"/>
      <c r="AQ61" s="190"/>
      <c r="AR61" s="190"/>
      <c r="AS61" s="190"/>
      <c r="AT61" s="190"/>
      <c r="AU61" s="190"/>
      <c r="AV61" s="190"/>
    </row>
    <row r="62" spans="1:48" s="3" customFormat="1" ht="12" customHeight="1" x14ac:dyDescent="0.4">
      <c r="A62" s="218"/>
      <c r="B62" s="218"/>
      <c r="C62" s="191" t="s">
        <v>43</v>
      </c>
      <c r="D62" s="192"/>
      <c r="E62" s="192"/>
      <c r="F62" s="192"/>
      <c r="G62" s="192"/>
      <c r="H62" s="192"/>
      <c r="I62" s="192"/>
      <c r="J62" s="192"/>
      <c r="K62" s="193"/>
      <c r="L62" s="193"/>
      <c r="M62" s="194"/>
      <c r="N62" s="199"/>
      <c r="O62" s="200"/>
      <c r="P62" s="200"/>
      <c r="Q62" s="200"/>
      <c r="R62" s="200"/>
      <c r="S62" s="200"/>
      <c r="T62" s="200"/>
      <c r="U62" s="200"/>
      <c r="V62" s="200"/>
      <c r="W62" s="200"/>
      <c r="X62" s="200"/>
      <c r="Y62" s="201"/>
      <c r="Z62" s="205" t="s">
        <v>44</v>
      </c>
      <c r="AA62" s="206"/>
      <c r="AB62" s="206"/>
      <c r="AC62" s="206"/>
      <c r="AD62" s="206"/>
      <c r="AE62" s="206"/>
      <c r="AF62" s="207"/>
      <c r="AG62" s="188"/>
      <c r="AH62" s="188"/>
      <c r="AI62" s="188"/>
      <c r="AJ62" s="188"/>
      <c r="AK62" s="188"/>
      <c r="AL62" s="188"/>
      <c r="AM62" s="188"/>
      <c r="AN62" s="189"/>
      <c r="AO62" s="190"/>
      <c r="AP62" s="190"/>
      <c r="AQ62" s="190"/>
      <c r="AR62" s="190"/>
      <c r="AS62" s="190"/>
      <c r="AT62" s="190"/>
      <c r="AU62" s="190"/>
      <c r="AV62" s="190"/>
    </row>
    <row r="63" spans="1:48" s="3" customFormat="1" ht="12" customHeight="1" x14ac:dyDescent="0.4">
      <c r="A63" s="218"/>
      <c r="B63" s="218"/>
      <c r="C63" s="195"/>
      <c r="D63" s="196"/>
      <c r="E63" s="196"/>
      <c r="F63" s="196"/>
      <c r="G63" s="196"/>
      <c r="H63" s="196"/>
      <c r="I63" s="196"/>
      <c r="J63" s="196"/>
      <c r="K63" s="197"/>
      <c r="L63" s="197"/>
      <c r="M63" s="198"/>
      <c r="N63" s="202"/>
      <c r="O63" s="203"/>
      <c r="P63" s="203"/>
      <c r="Q63" s="203"/>
      <c r="R63" s="203"/>
      <c r="S63" s="203"/>
      <c r="T63" s="203"/>
      <c r="U63" s="203"/>
      <c r="V63" s="203"/>
      <c r="W63" s="203"/>
      <c r="X63" s="203"/>
      <c r="Y63" s="204"/>
      <c r="Z63" s="208"/>
      <c r="AA63" s="209"/>
      <c r="AB63" s="209"/>
      <c r="AC63" s="209"/>
      <c r="AD63" s="209"/>
      <c r="AE63" s="209"/>
      <c r="AF63" s="210"/>
      <c r="AG63" s="188"/>
      <c r="AH63" s="188"/>
      <c r="AI63" s="188"/>
      <c r="AJ63" s="188"/>
      <c r="AK63" s="188"/>
      <c r="AL63" s="188"/>
      <c r="AM63" s="188"/>
      <c r="AN63" s="189"/>
      <c r="AO63" s="190"/>
      <c r="AP63" s="190"/>
      <c r="AQ63" s="190"/>
      <c r="AR63" s="190"/>
      <c r="AS63" s="190"/>
      <c r="AT63" s="190"/>
      <c r="AU63" s="190"/>
      <c r="AV63" s="190"/>
    </row>
    <row r="64" spans="1:48" s="3" customFormat="1" ht="12" customHeight="1" x14ac:dyDescent="0.4">
      <c r="A64" s="12"/>
      <c r="B64" s="12"/>
      <c r="C64" s="4"/>
      <c r="D64" s="4"/>
      <c r="E64" s="4"/>
      <c r="F64" s="4"/>
      <c r="G64" s="4"/>
      <c r="H64" s="4"/>
      <c r="I64" s="4"/>
      <c r="J64" s="4"/>
      <c r="K64" s="41"/>
      <c r="L64" s="41"/>
      <c r="M64" s="41"/>
      <c r="N64" s="156" t="s">
        <v>47</v>
      </c>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row>
    <row r="65" spans="1:48" ht="11.1" customHeight="1" x14ac:dyDescent="0.4">
      <c r="A65" s="13" t="s">
        <v>62</v>
      </c>
      <c r="B65" s="37"/>
      <c r="C65" s="37"/>
      <c r="D65" s="37"/>
      <c r="E65" s="37"/>
      <c r="F65" s="37"/>
      <c r="G65" s="37"/>
      <c r="H65" s="37"/>
      <c r="I65" s="37"/>
      <c r="J65" s="37"/>
      <c r="K65" s="37"/>
      <c r="L65" s="37"/>
      <c r="M65" s="37"/>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row>
    <row r="66" spans="1:48" ht="11.1" customHeight="1" x14ac:dyDescent="0.4">
      <c r="A66" s="159" t="s">
        <v>33</v>
      </c>
      <c r="B66" s="160"/>
      <c r="C66" s="160"/>
      <c r="D66" s="160"/>
      <c r="E66" s="160"/>
      <c r="F66" s="154"/>
      <c r="G66" s="135"/>
      <c r="H66" s="154"/>
      <c r="I66" s="135"/>
      <c r="J66" s="154"/>
      <c r="K66" s="133"/>
      <c r="L66" s="135"/>
      <c r="M66" s="148" t="s">
        <v>34</v>
      </c>
      <c r="N66" s="149"/>
      <c r="O66" s="149"/>
      <c r="P66" s="149"/>
      <c r="Q66" s="149"/>
      <c r="R66" s="150"/>
      <c r="S66" s="154"/>
      <c r="T66" s="135"/>
      <c r="U66" s="154"/>
      <c r="V66" s="135"/>
      <c r="W66" s="154"/>
      <c r="X66" s="133"/>
      <c r="Y66" s="135"/>
      <c r="Z66" s="137" t="s">
        <v>69</v>
      </c>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9"/>
    </row>
    <row r="67" spans="1:48" ht="11.1" customHeight="1" x14ac:dyDescent="0.4">
      <c r="A67" s="160"/>
      <c r="B67" s="160"/>
      <c r="C67" s="160"/>
      <c r="D67" s="160"/>
      <c r="E67" s="160"/>
      <c r="F67" s="155"/>
      <c r="G67" s="136"/>
      <c r="H67" s="155"/>
      <c r="I67" s="136"/>
      <c r="J67" s="155"/>
      <c r="K67" s="134"/>
      <c r="L67" s="136"/>
      <c r="M67" s="151"/>
      <c r="N67" s="152"/>
      <c r="O67" s="152"/>
      <c r="P67" s="152"/>
      <c r="Q67" s="152"/>
      <c r="R67" s="153"/>
      <c r="S67" s="155"/>
      <c r="T67" s="136"/>
      <c r="U67" s="155"/>
      <c r="V67" s="136"/>
      <c r="W67" s="155"/>
      <c r="X67" s="134"/>
      <c r="Y67" s="136"/>
      <c r="Z67" s="140" t="s">
        <v>70</v>
      </c>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2"/>
    </row>
    <row r="68" spans="1:48" ht="11.1" customHeight="1" x14ac:dyDescent="0.4">
      <c r="A68" s="146" t="s">
        <v>63</v>
      </c>
      <c r="B68" s="147"/>
      <c r="C68" s="147"/>
      <c r="D68" s="147"/>
      <c r="E68" s="147"/>
      <c r="F68" s="146" t="s">
        <v>64</v>
      </c>
      <c r="G68" s="147"/>
      <c r="H68" s="147"/>
      <c r="I68" s="147"/>
      <c r="J68" s="147"/>
      <c r="K68" s="146" t="s">
        <v>65</v>
      </c>
      <c r="L68" s="147"/>
      <c r="M68" s="147"/>
      <c r="N68" s="147"/>
      <c r="O68" s="147"/>
      <c r="P68" s="146" t="s">
        <v>66</v>
      </c>
      <c r="Q68" s="147"/>
      <c r="R68" s="147"/>
      <c r="S68" s="147"/>
      <c r="T68" s="147"/>
      <c r="U68" s="146" t="s">
        <v>67</v>
      </c>
      <c r="V68" s="147"/>
      <c r="W68" s="147"/>
      <c r="X68" s="147"/>
      <c r="Y68" s="147"/>
      <c r="Z68" s="140"/>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2"/>
    </row>
    <row r="69" spans="1:48" ht="11.1" customHeight="1" x14ac:dyDescent="0.4">
      <c r="A69" s="115"/>
      <c r="B69" s="116"/>
      <c r="C69" s="116"/>
      <c r="D69" s="116"/>
      <c r="E69" s="117"/>
      <c r="F69" s="115"/>
      <c r="G69" s="116"/>
      <c r="H69" s="116"/>
      <c r="I69" s="116"/>
      <c r="J69" s="117"/>
      <c r="K69" s="115"/>
      <c r="L69" s="116"/>
      <c r="M69" s="116"/>
      <c r="N69" s="116"/>
      <c r="O69" s="117"/>
      <c r="P69" s="115"/>
      <c r="Q69" s="116"/>
      <c r="R69" s="116"/>
      <c r="S69" s="116"/>
      <c r="T69" s="117"/>
      <c r="U69" s="115"/>
      <c r="V69" s="116"/>
      <c r="W69" s="116"/>
      <c r="X69" s="116"/>
      <c r="Y69" s="117"/>
      <c r="Z69" s="143"/>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5"/>
    </row>
    <row r="70" spans="1:48" ht="11.1" customHeight="1" x14ac:dyDescent="0.4">
      <c r="A70" s="118"/>
      <c r="B70" s="119"/>
      <c r="C70" s="119"/>
      <c r="D70" s="119"/>
      <c r="E70" s="120"/>
      <c r="F70" s="118"/>
      <c r="G70" s="119"/>
      <c r="H70" s="119"/>
      <c r="I70" s="119"/>
      <c r="J70" s="120"/>
      <c r="K70" s="118"/>
      <c r="L70" s="119"/>
      <c r="M70" s="119"/>
      <c r="N70" s="119"/>
      <c r="O70" s="120"/>
      <c r="P70" s="118"/>
      <c r="Q70" s="119"/>
      <c r="R70" s="119"/>
      <c r="S70" s="119"/>
      <c r="T70" s="120"/>
      <c r="U70" s="118"/>
      <c r="V70" s="119"/>
      <c r="W70" s="119"/>
      <c r="X70" s="119"/>
      <c r="Y70" s="120"/>
      <c r="Z70" s="124" t="s">
        <v>71</v>
      </c>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6"/>
    </row>
    <row r="71" spans="1:48" ht="11.1" customHeight="1" x14ac:dyDescent="0.4">
      <c r="A71" s="118"/>
      <c r="B71" s="119"/>
      <c r="C71" s="119"/>
      <c r="D71" s="119"/>
      <c r="E71" s="120"/>
      <c r="F71" s="118"/>
      <c r="G71" s="119"/>
      <c r="H71" s="119"/>
      <c r="I71" s="119"/>
      <c r="J71" s="120"/>
      <c r="K71" s="118"/>
      <c r="L71" s="119"/>
      <c r="M71" s="119"/>
      <c r="N71" s="119"/>
      <c r="O71" s="120"/>
      <c r="P71" s="118"/>
      <c r="Q71" s="119"/>
      <c r="R71" s="119"/>
      <c r="S71" s="119"/>
      <c r="T71" s="120"/>
      <c r="U71" s="118"/>
      <c r="V71" s="119"/>
      <c r="W71" s="119"/>
      <c r="X71" s="119"/>
      <c r="Y71" s="120"/>
      <c r="Z71" s="127" t="s">
        <v>70</v>
      </c>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9"/>
    </row>
    <row r="72" spans="1:48" ht="11.1" customHeight="1" x14ac:dyDescent="0.4">
      <c r="A72" s="118"/>
      <c r="B72" s="119"/>
      <c r="C72" s="119"/>
      <c r="D72" s="119"/>
      <c r="E72" s="120"/>
      <c r="F72" s="118"/>
      <c r="G72" s="119"/>
      <c r="H72" s="119"/>
      <c r="I72" s="119"/>
      <c r="J72" s="120"/>
      <c r="K72" s="118"/>
      <c r="L72" s="119"/>
      <c r="M72" s="119"/>
      <c r="N72" s="119"/>
      <c r="O72" s="120"/>
      <c r="P72" s="118"/>
      <c r="Q72" s="119"/>
      <c r="R72" s="119"/>
      <c r="S72" s="119"/>
      <c r="T72" s="120"/>
      <c r="U72" s="118"/>
      <c r="V72" s="119"/>
      <c r="W72" s="119"/>
      <c r="X72" s="119"/>
      <c r="Y72" s="120"/>
      <c r="Z72" s="127"/>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9"/>
    </row>
    <row r="73" spans="1:48" ht="11.1" customHeight="1" x14ac:dyDescent="0.4">
      <c r="A73" s="121"/>
      <c r="B73" s="122"/>
      <c r="C73" s="122"/>
      <c r="D73" s="122"/>
      <c r="E73" s="123"/>
      <c r="F73" s="121"/>
      <c r="G73" s="122"/>
      <c r="H73" s="122"/>
      <c r="I73" s="122"/>
      <c r="J73" s="123"/>
      <c r="K73" s="121"/>
      <c r="L73" s="122"/>
      <c r="M73" s="122"/>
      <c r="N73" s="122"/>
      <c r="O73" s="123"/>
      <c r="P73" s="121"/>
      <c r="Q73" s="122"/>
      <c r="R73" s="122"/>
      <c r="S73" s="122"/>
      <c r="T73" s="123"/>
      <c r="U73" s="121"/>
      <c r="V73" s="122"/>
      <c r="W73" s="122"/>
      <c r="X73" s="122"/>
      <c r="Y73" s="123"/>
      <c r="Z73" s="130"/>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2"/>
    </row>
    <row r="74" spans="1:48" s="8" customFormat="1" ht="11.1" customHeight="1" x14ac:dyDescent="0.4">
      <c r="A74" s="33" t="s">
        <v>73</v>
      </c>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113">
        <v>2022.04</v>
      </c>
      <c r="AS74" s="114"/>
      <c r="AT74" s="114"/>
      <c r="AU74" s="114"/>
      <c r="AV74" s="114"/>
    </row>
    <row r="75" spans="1:48" ht="11.1" customHeight="1" x14ac:dyDescent="0.4">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row>
    <row r="76" spans="1:48" ht="11.1" customHeight="1" x14ac:dyDescent="0.4">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row>
  </sheetData>
  <sheetProtection algorithmName="SHA-512" hashValue="lUtqke6i3LxjX6Zubfiv/HOjB1LRfpTVi55ZLUuw5akrQzowsiVisQSjrndyS9u8PrlJSekdC0JZf6hMTK3ZSw==" saltValue="JfmU7Z5stgZlG1csXdNqkg==" spinCount="100000" sheet="1" objects="1" scenarios="1"/>
  <mergeCells count="278">
    <mergeCell ref="H1:AN3"/>
    <mergeCell ref="AO3:AV3"/>
    <mergeCell ref="A4:E6"/>
    <mergeCell ref="F4:H6"/>
    <mergeCell ref="I4:S6"/>
    <mergeCell ref="T4:T9"/>
    <mergeCell ref="U4:X9"/>
    <mergeCell ref="Y4:Y9"/>
    <mergeCell ref="Z4:AC9"/>
    <mergeCell ref="AD4:AD9"/>
    <mergeCell ref="N7:O9"/>
    <mergeCell ref="P7:Q9"/>
    <mergeCell ref="R7:S9"/>
    <mergeCell ref="AI8:AK9"/>
    <mergeCell ref="AL8:AV9"/>
    <mergeCell ref="AE4:AH9"/>
    <mergeCell ref="AI4:AK5"/>
    <mergeCell ref="AL4:AV5"/>
    <mergeCell ref="AI6:AK7"/>
    <mergeCell ref="AL6:AV7"/>
    <mergeCell ref="A7:E9"/>
    <mergeCell ref="F7:G9"/>
    <mergeCell ref="H7:I9"/>
    <mergeCell ref="J7:K9"/>
    <mergeCell ref="L7:M9"/>
    <mergeCell ref="A11:E13"/>
    <mergeCell ref="G11:AH11"/>
    <mergeCell ref="AI11:AP13"/>
    <mergeCell ref="AQ11:AV13"/>
    <mergeCell ref="F12:AH13"/>
    <mergeCell ref="A10:E10"/>
    <mergeCell ref="F10:AH10"/>
    <mergeCell ref="AI10:AP10"/>
    <mergeCell ref="AQ10:AV10"/>
    <mergeCell ref="A14:N15"/>
    <mergeCell ref="O14:AB14"/>
    <mergeCell ref="AC14:AH15"/>
    <mergeCell ref="AI14:AK15"/>
    <mergeCell ref="AL14:AM15"/>
    <mergeCell ref="AN14:AP15"/>
    <mergeCell ref="AQ14:AV15"/>
    <mergeCell ref="O15:AB15"/>
    <mergeCell ref="O16:AB16"/>
    <mergeCell ref="AC16:AD16"/>
    <mergeCell ref="AE16:AF16"/>
    <mergeCell ref="AG16:AH16"/>
    <mergeCell ref="AI16:AK18"/>
    <mergeCell ref="AL16:AM16"/>
    <mergeCell ref="AN16:AP18"/>
    <mergeCell ref="C17:C18"/>
    <mergeCell ref="D17:D18"/>
    <mergeCell ref="E17:E18"/>
    <mergeCell ref="F17:F18"/>
    <mergeCell ref="G17:G18"/>
    <mergeCell ref="H17:H18"/>
    <mergeCell ref="I17:I18"/>
    <mergeCell ref="J17:J18"/>
    <mergeCell ref="AL18:AM18"/>
    <mergeCell ref="AR18:AU18"/>
    <mergeCell ref="A19:B30"/>
    <mergeCell ref="C19:N19"/>
    <mergeCell ref="O19:AB19"/>
    <mergeCell ref="AC19:AD19"/>
    <mergeCell ref="AE19:AF19"/>
    <mergeCell ref="AG19:AH19"/>
    <mergeCell ref="AI19:AK21"/>
    <mergeCell ref="AL19:AM19"/>
    <mergeCell ref="K17:K18"/>
    <mergeCell ref="L17:L18"/>
    <mergeCell ref="M17:M18"/>
    <mergeCell ref="N17:N18"/>
    <mergeCell ref="O17:AB18"/>
    <mergeCell ref="AC17:AH18"/>
    <mergeCell ref="AR21:AU21"/>
    <mergeCell ref="C22:N22"/>
    <mergeCell ref="O22:AB22"/>
    <mergeCell ref="AC22:AD22"/>
    <mergeCell ref="AE22:AF22"/>
    <mergeCell ref="AG22:AH22"/>
    <mergeCell ref="A16:B18"/>
    <mergeCell ref="C16:N16"/>
    <mergeCell ref="AI22:AK24"/>
    <mergeCell ref="AL22:AM22"/>
    <mergeCell ref="AN22:AP24"/>
    <mergeCell ref="C23:C24"/>
    <mergeCell ref="L20:L21"/>
    <mergeCell ref="M20:M21"/>
    <mergeCell ref="N20:N21"/>
    <mergeCell ref="O20:AB21"/>
    <mergeCell ref="AC20:AH21"/>
    <mergeCell ref="AL21:AM21"/>
    <mergeCell ref="AN19:AP21"/>
    <mergeCell ref="C20:C21"/>
    <mergeCell ref="D20:D21"/>
    <mergeCell ref="E20:E21"/>
    <mergeCell ref="F20:F21"/>
    <mergeCell ref="G20:G21"/>
    <mergeCell ref="H20:H21"/>
    <mergeCell ref="I20:I21"/>
    <mergeCell ref="J20:J21"/>
    <mergeCell ref="K20:K21"/>
    <mergeCell ref="J26:J27"/>
    <mergeCell ref="K26:K27"/>
    <mergeCell ref="AC23:AH24"/>
    <mergeCell ref="AL24:AM24"/>
    <mergeCell ref="AR24:AU24"/>
    <mergeCell ref="C25:N25"/>
    <mergeCell ref="O25:AB25"/>
    <mergeCell ref="AC25:AD25"/>
    <mergeCell ref="AE25:AF25"/>
    <mergeCell ref="AG25:AH25"/>
    <mergeCell ref="AI25:AK27"/>
    <mergeCell ref="AL25:AM25"/>
    <mergeCell ref="J23:J24"/>
    <mergeCell ref="K23:K24"/>
    <mergeCell ref="L23:L24"/>
    <mergeCell ref="M23:M24"/>
    <mergeCell ref="N23:N24"/>
    <mergeCell ref="O23:AB24"/>
    <mergeCell ref="D23:D24"/>
    <mergeCell ref="E23:E24"/>
    <mergeCell ref="F23:F24"/>
    <mergeCell ref="G23:G24"/>
    <mergeCell ref="H23:H24"/>
    <mergeCell ref="I23:I24"/>
    <mergeCell ref="AR27:AU27"/>
    <mergeCell ref="C28:N28"/>
    <mergeCell ref="O28:AB28"/>
    <mergeCell ref="AC28:AD28"/>
    <mergeCell ref="AE28:AF28"/>
    <mergeCell ref="AG28:AH28"/>
    <mergeCell ref="AI28:AK30"/>
    <mergeCell ref="AL28:AM28"/>
    <mergeCell ref="AN28:AP30"/>
    <mergeCell ref="C29:C30"/>
    <mergeCell ref="L26:L27"/>
    <mergeCell ref="M26:M27"/>
    <mergeCell ref="N26:N27"/>
    <mergeCell ref="O26:AB27"/>
    <mergeCell ref="AC26:AH27"/>
    <mergeCell ref="AL27:AM27"/>
    <mergeCell ref="AN25:AP27"/>
    <mergeCell ref="C26:C27"/>
    <mergeCell ref="D26:D27"/>
    <mergeCell ref="E26:E27"/>
    <mergeCell ref="F26:F27"/>
    <mergeCell ref="G26:G27"/>
    <mergeCell ref="H26:H27"/>
    <mergeCell ref="I26:I27"/>
    <mergeCell ref="AO34:AV34"/>
    <mergeCell ref="C35:F36"/>
    <mergeCell ref="AC29:AH30"/>
    <mergeCell ref="AL30:AM30"/>
    <mergeCell ref="AR30:AU30"/>
    <mergeCell ref="A31:K32"/>
    <mergeCell ref="L31:W32"/>
    <mergeCell ref="X31:Z40"/>
    <mergeCell ref="AA31:AN31"/>
    <mergeCell ref="AO31:AV31"/>
    <mergeCell ref="AA32:AN32"/>
    <mergeCell ref="AO32:AV32"/>
    <mergeCell ref="J29:J30"/>
    <mergeCell ref="K29:K30"/>
    <mergeCell ref="L29:L30"/>
    <mergeCell ref="M29:M30"/>
    <mergeCell ref="N29:N30"/>
    <mergeCell ref="O29:AB30"/>
    <mergeCell ref="D29:D30"/>
    <mergeCell ref="E29:E30"/>
    <mergeCell ref="F29:F30"/>
    <mergeCell ref="G29:G30"/>
    <mergeCell ref="H29:H30"/>
    <mergeCell ref="I29:I30"/>
    <mergeCell ref="C37:F39"/>
    <mergeCell ref="H37:M37"/>
    <mergeCell ref="AO37:AV37"/>
    <mergeCell ref="G38:W39"/>
    <mergeCell ref="AA38:AN38"/>
    <mergeCell ref="AO38:AV38"/>
    <mergeCell ref="AA39:AN40"/>
    <mergeCell ref="AO39:AV39"/>
    <mergeCell ref="C40:F41"/>
    <mergeCell ref="G40:W41"/>
    <mergeCell ref="AO40:AV40"/>
    <mergeCell ref="X41:Z51"/>
    <mergeCell ref="AA41:AV51"/>
    <mergeCell ref="C42:F42"/>
    <mergeCell ref="G42:W42"/>
    <mergeCell ref="C43:F44"/>
    <mergeCell ref="G43:W44"/>
    <mergeCell ref="C45:I46"/>
    <mergeCell ref="J45:W45"/>
    <mergeCell ref="N50:P51"/>
    <mergeCell ref="Q50:Q51"/>
    <mergeCell ref="R50:S51"/>
    <mergeCell ref="T50:V51"/>
    <mergeCell ref="W50:W51"/>
    <mergeCell ref="G35:W36"/>
    <mergeCell ref="AA35:AN35"/>
    <mergeCell ref="AO35:AV35"/>
    <mergeCell ref="AA36:AN37"/>
    <mergeCell ref="AO36:AV36"/>
    <mergeCell ref="A52:AV55"/>
    <mergeCell ref="C49:W49"/>
    <mergeCell ref="C50:D51"/>
    <mergeCell ref="E50:E51"/>
    <mergeCell ref="F50:F51"/>
    <mergeCell ref="G50:G51"/>
    <mergeCell ref="H50:H51"/>
    <mergeCell ref="I50:I51"/>
    <mergeCell ref="J50:J51"/>
    <mergeCell ref="K50:K51"/>
    <mergeCell ref="L50:M51"/>
    <mergeCell ref="A33:B51"/>
    <mergeCell ref="C33:K33"/>
    <mergeCell ref="L33:Q33"/>
    <mergeCell ref="R33:W33"/>
    <mergeCell ref="AA33:AN34"/>
    <mergeCell ref="AO33:AV33"/>
    <mergeCell ref="C34:F34"/>
    <mergeCell ref="G34:W34"/>
    <mergeCell ref="J46:W46"/>
    <mergeCell ref="C47:E48"/>
    <mergeCell ref="G47:I48"/>
    <mergeCell ref="J47:U48"/>
    <mergeCell ref="V47:W48"/>
    <mergeCell ref="N60:Y61"/>
    <mergeCell ref="Z60:AF61"/>
    <mergeCell ref="AG60:AN63"/>
    <mergeCell ref="AO60:AV63"/>
    <mergeCell ref="C62:M63"/>
    <mergeCell ref="N62:Y63"/>
    <mergeCell ref="Z62:AF63"/>
    <mergeCell ref="A56:O57"/>
    <mergeCell ref="A58:O58"/>
    <mergeCell ref="A59:B63"/>
    <mergeCell ref="C59:M59"/>
    <mergeCell ref="N59:Y59"/>
    <mergeCell ref="Z59:AF59"/>
    <mergeCell ref="AG59:AN59"/>
    <mergeCell ref="AO59:AV59"/>
    <mergeCell ref="C60:M61"/>
    <mergeCell ref="X56:AC57"/>
    <mergeCell ref="AE56:AT57"/>
    <mergeCell ref="AU56:AV57"/>
    <mergeCell ref="N64:AV64"/>
    <mergeCell ref="N65:AV65"/>
    <mergeCell ref="A66:E67"/>
    <mergeCell ref="F66:F67"/>
    <mergeCell ref="G66:G67"/>
    <mergeCell ref="H66:H67"/>
    <mergeCell ref="I66:I67"/>
    <mergeCell ref="J66:J67"/>
    <mergeCell ref="K66:K67"/>
    <mergeCell ref="L66:L67"/>
    <mergeCell ref="A68:E68"/>
    <mergeCell ref="F68:J68"/>
    <mergeCell ref="K68:O68"/>
    <mergeCell ref="P68:T68"/>
    <mergeCell ref="U68:Y68"/>
    <mergeCell ref="A69:E73"/>
    <mergeCell ref="M66:R67"/>
    <mergeCell ref="S66:S67"/>
    <mergeCell ref="T66:T67"/>
    <mergeCell ref="U66:U67"/>
    <mergeCell ref="V66:V67"/>
    <mergeCell ref="W66:W67"/>
    <mergeCell ref="AR74:AV74"/>
    <mergeCell ref="F69:J73"/>
    <mergeCell ref="K69:O73"/>
    <mergeCell ref="P69:T73"/>
    <mergeCell ref="U69:Y73"/>
    <mergeCell ref="Z70:AV70"/>
    <mergeCell ref="Z71:AV73"/>
    <mergeCell ref="X66:X67"/>
    <mergeCell ref="Y66:Y67"/>
    <mergeCell ref="Z66:AV66"/>
    <mergeCell ref="Z67:AV69"/>
  </mergeCells>
  <phoneticPr fontId="1"/>
  <dataValidations count="1">
    <dataValidation imeMode="halfKatakana" allowBlank="1" showInputMessage="1" showErrorMessage="1" sqref="F10:AH10 O16:AB16 O19:AB19 O22:AB22 O25:AB25 O28:AB28" xr:uid="{1DE45BD5-3AE3-417B-A075-D5B8EAC2A679}"/>
  </dataValidations>
  <pageMargins left="0.23622047244094491" right="0.23622047244094491" top="0.35433070866141736" bottom="0.15748031496062992"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9E2F7-E6F3-42FE-B850-93BFE49A45E5}">
  <dimension ref="B2:I609"/>
  <sheetViews>
    <sheetView workbookViewId="0">
      <selection activeCell="H49" sqref="H49"/>
    </sheetView>
  </sheetViews>
  <sheetFormatPr defaultRowHeight="18.75" x14ac:dyDescent="0.4"/>
  <cols>
    <col min="4" max="4" width="15.625" customWidth="1"/>
    <col min="5" max="5" width="17.125" customWidth="1"/>
    <col min="6" max="6" width="39.75" customWidth="1"/>
    <col min="9" max="9" width="15.625" customWidth="1"/>
  </cols>
  <sheetData>
    <row r="2" spans="2:9" x14ac:dyDescent="0.4">
      <c r="F2" s="2"/>
      <c r="I2" t="s">
        <v>244</v>
      </c>
    </row>
    <row r="3" spans="2:9" x14ac:dyDescent="0.4">
      <c r="B3">
        <v>1</v>
      </c>
      <c r="C3" t="s">
        <v>82</v>
      </c>
      <c r="D3" t="s">
        <v>244</v>
      </c>
      <c r="E3" t="str">
        <f t="shared" ref="E3:E66" si="0">B3&amp;C3&amp;D3</f>
        <v>1男法人事業主</v>
      </c>
      <c r="F3" s="2" t="s">
        <v>157</v>
      </c>
      <c r="I3" t="s">
        <v>84</v>
      </c>
    </row>
    <row r="4" spans="2:9" x14ac:dyDescent="0.4">
      <c r="B4">
        <v>2</v>
      </c>
      <c r="C4" t="s">
        <v>82</v>
      </c>
      <c r="D4" t="s">
        <v>244</v>
      </c>
      <c r="E4" t="str">
        <f t="shared" si="0"/>
        <v>2男法人事業主</v>
      </c>
      <c r="F4" s="2" t="s">
        <v>157</v>
      </c>
      <c r="I4" t="s">
        <v>85</v>
      </c>
    </row>
    <row r="5" spans="2:9" x14ac:dyDescent="0.4">
      <c r="B5">
        <v>3</v>
      </c>
      <c r="C5" t="s">
        <v>82</v>
      </c>
      <c r="D5" t="s">
        <v>244</v>
      </c>
      <c r="E5" t="str">
        <f t="shared" si="0"/>
        <v>3男法人事業主</v>
      </c>
      <c r="F5" s="2" t="s">
        <v>157</v>
      </c>
      <c r="I5" t="s">
        <v>86</v>
      </c>
    </row>
    <row r="6" spans="2:9" x14ac:dyDescent="0.4">
      <c r="B6">
        <v>4</v>
      </c>
      <c r="C6" t="s">
        <v>82</v>
      </c>
      <c r="D6" t="s">
        <v>244</v>
      </c>
      <c r="E6" t="str">
        <f t="shared" si="0"/>
        <v>4男法人事業主</v>
      </c>
      <c r="F6" s="2" t="s">
        <v>157</v>
      </c>
    </row>
    <row r="7" spans="2:9" x14ac:dyDescent="0.4">
      <c r="B7">
        <v>5</v>
      </c>
      <c r="C7" t="s">
        <v>82</v>
      </c>
      <c r="D7" t="s">
        <v>244</v>
      </c>
      <c r="E7" t="str">
        <f t="shared" si="0"/>
        <v>5男法人事業主</v>
      </c>
      <c r="F7" s="2" t="s">
        <v>157</v>
      </c>
    </row>
    <row r="8" spans="2:9" x14ac:dyDescent="0.4">
      <c r="B8">
        <v>6</v>
      </c>
      <c r="C8" t="s">
        <v>82</v>
      </c>
      <c r="D8" t="s">
        <v>244</v>
      </c>
      <c r="E8" t="str">
        <f t="shared" si="0"/>
        <v>6男法人事業主</v>
      </c>
      <c r="F8" s="2" t="s">
        <v>157</v>
      </c>
    </row>
    <row r="9" spans="2:9" x14ac:dyDescent="0.4">
      <c r="B9">
        <v>7</v>
      </c>
      <c r="C9" t="s">
        <v>82</v>
      </c>
      <c r="D9" t="s">
        <v>244</v>
      </c>
      <c r="E9" t="str">
        <f t="shared" si="0"/>
        <v>7男法人事業主</v>
      </c>
      <c r="F9" s="2" t="s">
        <v>157</v>
      </c>
    </row>
    <row r="10" spans="2:9" x14ac:dyDescent="0.4">
      <c r="B10">
        <v>8</v>
      </c>
      <c r="C10" t="s">
        <v>82</v>
      </c>
      <c r="D10" t="s">
        <v>244</v>
      </c>
      <c r="E10" t="str">
        <f t="shared" si="0"/>
        <v>8男法人事業主</v>
      </c>
      <c r="F10" s="2" t="s">
        <v>157</v>
      </c>
    </row>
    <row r="11" spans="2:9" x14ac:dyDescent="0.4">
      <c r="B11">
        <v>9</v>
      </c>
      <c r="C11" t="s">
        <v>82</v>
      </c>
      <c r="D11" t="s">
        <v>244</v>
      </c>
      <c r="E11" t="str">
        <f t="shared" si="0"/>
        <v>9男法人事業主</v>
      </c>
      <c r="F11" s="2" t="s">
        <v>157</v>
      </c>
    </row>
    <row r="12" spans="2:9" x14ac:dyDescent="0.4">
      <c r="B12">
        <v>10</v>
      </c>
      <c r="C12" t="s">
        <v>82</v>
      </c>
      <c r="D12" t="s">
        <v>244</v>
      </c>
      <c r="E12" t="str">
        <f t="shared" si="0"/>
        <v>10男法人事業主</v>
      </c>
      <c r="F12" s="2" t="s">
        <v>157</v>
      </c>
    </row>
    <row r="13" spans="2:9" x14ac:dyDescent="0.4">
      <c r="B13">
        <v>11</v>
      </c>
      <c r="C13" t="s">
        <v>82</v>
      </c>
      <c r="D13" t="s">
        <v>244</v>
      </c>
      <c r="E13" t="str">
        <f t="shared" si="0"/>
        <v>11男法人事業主</v>
      </c>
      <c r="F13" s="2" t="s">
        <v>157</v>
      </c>
    </row>
    <row r="14" spans="2:9" x14ac:dyDescent="0.4">
      <c r="B14">
        <v>12</v>
      </c>
      <c r="C14" t="s">
        <v>82</v>
      </c>
      <c r="D14" t="s">
        <v>244</v>
      </c>
      <c r="E14" t="str">
        <f t="shared" si="0"/>
        <v>12男法人事業主</v>
      </c>
      <c r="F14" s="2" t="s">
        <v>157</v>
      </c>
    </row>
    <row r="15" spans="2:9" x14ac:dyDescent="0.4">
      <c r="B15">
        <v>13</v>
      </c>
      <c r="C15" t="s">
        <v>82</v>
      </c>
      <c r="D15" t="s">
        <v>244</v>
      </c>
      <c r="E15" t="str">
        <f t="shared" si="0"/>
        <v>13男法人事業主</v>
      </c>
      <c r="F15" s="2" t="s">
        <v>157</v>
      </c>
    </row>
    <row r="16" spans="2:9" x14ac:dyDescent="0.4">
      <c r="B16">
        <v>14</v>
      </c>
      <c r="C16" t="s">
        <v>82</v>
      </c>
      <c r="D16" t="s">
        <v>244</v>
      </c>
      <c r="E16" t="str">
        <f t="shared" si="0"/>
        <v>14男法人事業主</v>
      </c>
      <c r="F16" s="2" t="s">
        <v>157</v>
      </c>
    </row>
    <row r="17" spans="2:6" x14ac:dyDescent="0.4">
      <c r="B17">
        <v>15</v>
      </c>
      <c r="C17" t="s">
        <v>82</v>
      </c>
      <c r="D17" t="s">
        <v>244</v>
      </c>
      <c r="E17" t="str">
        <f t="shared" si="0"/>
        <v>15男法人事業主</v>
      </c>
      <c r="F17" s="2" t="s">
        <v>157</v>
      </c>
    </row>
    <row r="18" spans="2:6" x14ac:dyDescent="0.4">
      <c r="B18">
        <v>16</v>
      </c>
      <c r="C18" t="s">
        <v>82</v>
      </c>
      <c r="D18" t="s">
        <v>244</v>
      </c>
      <c r="E18" t="str">
        <f t="shared" si="0"/>
        <v>16男法人事業主</v>
      </c>
      <c r="F18" s="2" t="s">
        <v>157</v>
      </c>
    </row>
    <row r="19" spans="2:6" x14ac:dyDescent="0.4">
      <c r="B19">
        <v>17</v>
      </c>
      <c r="C19" t="s">
        <v>82</v>
      </c>
      <c r="D19" t="s">
        <v>244</v>
      </c>
      <c r="E19" t="str">
        <f t="shared" si="0"/>
        <v>17男法人事業主</v>
      </c>
      <c r="F19" s="2" t="s">
        <v>157</v>
      </c>
    </row>
    <row r="20" spans="2:6" x14ac:dyDescent="0.4">
      <c r="B20">
        <v>18</v>
      </c>
      <c r="C20" t="s">
        <v>82</v>
      </c>
      <c r="D20" t="s">
        <v>244</v>
      </c>
      <c r="E20" t="str">
        <f t="shared" si="0"/>
        <v>18男法人事業主</v>
      </c>
      <c r="F20" s="2" t="s">
        <v>157</v>
      </c>
    </row>
    <row r="21" spans="2:6" x14ac:dyDescent="0.4">
      <c r="B21">
        <v>19</v>
      </c>
      <c r="C21" t="s">
        <v>82</v>
      </c>
      <c r="D21" t="s">
        <v>244</v>
      </c>
      <c r="E21" t="str">
        <f t="shared" si="0"/>
        <v>19男法人事業主</v>
      </c>
      <c r="F21" s="2" t="s">
        <v>157</v>
      </c>
    </row>
    <row r="22" spans="2:6" x14ac:dyDescent="0.4">
      <c r="B22">
        <v>20</v>
      </c>
      <c r="C22" t="s">
        <v>82</v>
      </c>
      <c r="D22" t="s">
        <v>244</v>
      </c>
      <c r="E22" t="str">
        <f t="shared" si="0"/>
        <v>20男法人事業主</v>
      </c>
      <c r="F22" s="2" t="s">
        <v>157</v>
      </c>
    </row>
    <row r="23" spans="2:6" x14ac:dyDescent="0.4">
      <c r="B23">
        <v>21</v>
      </c>
      <c r="C23" t="s">
        <v>82</v>
      </c>
      <c r="D23" t="s">
        <v>244</v>
      </c>
      <c r="E23" t="str">
        <f t="shared" si="0"/>
        <v>21男法人事業主</v>
      </c>
      <c r="F23" s="2" t="s">
        <v>157</v>
      </c>
    </row>
    <row r="24" spans="2:6" x14ac:dyDescent="0.4">
      <c r="B24">
        <v>22</v>
      </c>
      <c r="C24" t="s">
        <v>82</v>
      </c>
      <c r="D24" t="s">
        <v>244</v>
      </c>
      <c r="E24" t="str">
        <f t="shared" si="0"/>
        <v>22男法人事業主</v>
      </c>
      <c r="F24" s="2" t="s">
        <v>157</v>
      </c>
    </row>
    <row r="25" spans="2:6" x14ac:dyDescent="0.4">
      <c r="B25">
        <v>23</v>
      </c>
      <c r="C25" t="s">
        <v>82</v>
      </c>
      <c r="D25" t="s">
        <v>244</v>
      </c>
      <c r="E25" t="str">
        <f t="shared" si="0"/>
        <v>23男法人事業主</v>
      </c>
      <c r="F25" s="2" t="s">
        <v>157</v>
      </c>
    </row>
    <row r="26" spans="2:6" x14ac:dyDescent="0.4">
      <c r="B26">
        <v>24</v>
      </c>
      <c r="C26" t="s">
        <v>82</v>
      </c>
      <c r="D26" t="s">
        <v>244</v>
      </c>
      <c r="E26" t="str">
        <f t="shared" si="0"/>
        <v>24男法人事業主</v>
      </c>
      <c r="F26" s="2" t="s">
        <v>157</v>
      </c>
    </row>
    <row r="27" spans="2:6" x14ac:dyDescent="0.4">
      <c r="B27">
        <v>25</v>
      </c>
      <c r="C27" t="s">
        <v>82</v>
      </c>
      <c r="D27" t="s">
        <v>244</v>
      </c>
      <c r="E27" t="str">
        <f t="shared" si="0"/>
        <v>25男法人事業主</v>
      </c>
      <c r="F27" s="2" t="s">
        <v>158</v>
      </c>
    </row>
    <row r="28" spans="2:6" x14ac:dyDescent="0.4">
      <c r="B28">
        <v>26</v>
      </c>
      <c r="C28" t="s">
        <v>82</v>
      </c>
      <c r="D28" t="s">
        <v>244</v>
      </c>
      <c r="E28" t="str">
        <f t="shared" si="0"/>
        <v>26男法人事業主</v>
      </c>
      <c r="F28" s="2" t="s">
        <v>158</v>
      </c>
    </row>
    <row r="29" spans="2:6" x14ac:dyDescent="0.4">
      <c r="B29">
        <v>27</v>
      </c>
      <c r="C29" t="s">
        <v>82</v>
      </c>
      <c r="D29" t="s">
        <v>244</v>
      </c>
      <c r="E29" t="str">
        <f t="shared" si="0"/>
        <v>27男法人事業主</v>
      </c>
      <c r="F29" s="2" t="s">
        <v>158</v>
      </c>
    </row>
    <row r="30" spans="2:6" x14ac:dyDescent="0.4">
      <c r="B30">
        <v>28</v>
      </c>
      <c r="C30" t="s">
        <v>82</v>
      </c>
      <c r="D30" t="s">
        <v>244</v>
      </c>
      <c r="E30" t="str">
        <f t="shared" si="0"/>
        <v>28男法人事業主</v>
      </c>
      <c r="F30" s="2" t="s">
        <v>158</v>
      </c>
    </row>
    <row r="31" spans="2:6" x14ac:dyDescent="0.4">
      <c r="B31">
        <v>29</v>
      </c>
      <c r="C31" t="s">
        <v>82</v>
      </c>
      <c r="D31" t="s">
        <v>244</v>
      </c>
      <c r="E31" t="str">
        <f t="shared" si="0"/>
        <v>29男法人事業主</v>
      </c>
      <c r="F31" s="2" t="s">
        <v>158</v>
      </c>
    </row>
    <row r="32" spans="2:6" x14ac:dyDescent="0.4">
      <c r="B32">
        <v>30</v>
      </c>
      <c r="C32" t="s">
        <v>82</v>
      </c>
      <c r="D32" t="s">
        <v>244</v>
      </c>
      <c r="E32" t="str">
        <f t="shared" si="0"/>
        <v>30男法人事業主</v>
      </c>
      <c r="F32" s="2" t="s">
        <v>159</v>
      </c>
    </row>
    <row r="33" spans="2:6" x14ac:dyDescent="0.4">
      <c r="B33">
        <v>31</v>
      </c>
      <c r="C33" t="s">
        <v>82</v>
      </c>
      <c r="D33" t="s">
        <v>244</v>
      </c>
      <c r="E33" t="str">
        <f t="shared" si="0"/>
        <v>31男法人事業主</v>
      </c>
      <c r="F33" s="2" t="s">
        <v>159</v>
      </c>
    </row>
    <row r="34" spans="2:6" x14ac:dyDescent="0.4">
      <c r="B34">
        <v>32</v>
      </c>
      <c r="C34" t="s">
        <v>82</v>
      </c>
      <c r="D34" t="s">
        <v>244</v>
      </c>
      <c r="E34" t="str">
        <f t="shared" si="0"/>
        <v>32男法人事業主</v>
      </c>
      <c r="F34" s="2" t="s">
        <v>159</v>
      </c>
    </row>
    <row r="35" spans="2:6" x14ac:dyDescent="0.4">
      <c r="B35">
        <v>33</v>
      </c>
      <c r="C35" t="s">
        <v>82</v>
      </c>
      <c r="D35" t="s">
        <v>244</v>
      </c>
      <c r="E35" t="str">
        <f t="shared" si="0"/>
        <v>33男法人事業主</v>
      </c>
      <c r="F35" s="2" t="s">
        <v>159</v>
      </c>
    </row>
    <row r="36" spans="2:6" x14ac:dyDescent="0.4">
      <c r="B36">
        <v>34</v>
      </c>
      <c r="C36" t="s">
        <v>82</v>
      </c>
      <c r="D36" t="s">
        <v>244</v>
      </c>
      <c r="E36" t="str">
        <f t="shared" si="0"/>
        <v>34男法人事業主</v>
      </c>
      <c r="F36" s="2" t="s">
        <v>159</v>
      </c>
    </row>
    <row r="37" spans="2:6" x14ac:dyDescent="0.4">
      <c r="B37">
        <v>35</v>
      </c>
      <c r="C37" t="s">
        <v>82</v>
      </c>
      <c r="D37" t="s">
        <v>244</v>
      </c>
      <c r="E37" t="str">
        <f t="shared" si="0"/>
        <v>35男法人事業主</v>
      </c>
      <c r="F37" s="2" t="s">
        <v>159</v>
      </c>
    </row>
    <row r="38" spans="2:6" x14ac:dyDescent="0.4">
      <c r="B38">
        <v>36</v>
      </c>
      <c r="C38" t="s">
        <v>82</v>
      </c>
      <c r="D38" t="s">
        <v>244</v>
      </c>
      <c r="E38" t="str">
        <f t="shared" si="0"/>
        <v>36男法人事業主</v>
      </c>
      <c r="F38" s="2" t="s">
        <v>159</v>
      </c>
    </row>
    <row r="39" spans="2:6" x14ac:dyDescent="0.4">
      <c r="B39">
        <v>37</v>
      </c>
      <c r="C39" t="s">
        <v>82</v>
      </c>
      <c r="D39" t="s">
        <v>244</v>
      </c>
      <c r="E39" t="str">
        <f t="shared" si="0"/>
        <v>37男法人事業主</v>
      </c>
      <c r="F39" s="2" t="s">
        <v>159</v>
      </c>
    </row>
    <row r="40" spans="2:6" x14ac:dyDescent="0.4">
      <c r="B40">
        <v>38</v>
      </c>
      <c r="C40" t="s">
        <v>82</v>
      </c>
      <c r="D40" t="s">
        <v>244</v>
      </c>
      <c r="E40" t="str">
        <f t="shared" si="0"/>
        <v>38男法人事業主</v>
      </c>
      <c r="F40" s="2" t="s">
        <v>159</v>
      </c>
    </row>
    <row r="41" spans="2:6" x14ac:dyDescent="0.4">
      <c r="B41">
        <v>39</v>
      </c>
      <c r="C41" t="s">
        <v>82</v>
      </c>
      <c r="D41" t="s">
        <v>244</v>
      </c>
      <c r="E41" t="str">
        <f t="shared" si="0"/>
        <v>39男法人事業主</v>
      </c>
      <c r="F41" s="2" t="s">
        <v>159</v>
      </c>
    </row>
    <row r="42" spans="2:6" x14ac:dyDescent="0.4">
      <c r="B42">
        <v>40</v>
      </c>
      <c r="C42" t="s">
        <v>82</v>
      </c>
      <c r="D42" t="s">
        <v>244</v>
      </c>
      <c r="E42" t="str">
        <f t="shared" si="0"/>
        <v>40男法人事業主</v>
      </c>
      <c r="F42" s="2" t="s">
        <v>160</v>
      </c>
    </row>
    <row r="43" spans="2:6" x14ac:dyDescent="0.4">
      <c r="B43">
        <v>41</v>
      </c>
      <c r="C43" t="s">
        <v>82</v>
      </c>
      <c r="D43" t="s">
        <v>244</v>
      </c>
      <c r="E43" t="str">
        <f t="shared" si="0"/>
        <v>41男法人事業主</v>
      </c>
      <c r="F43" s="2" t="s">
        <v>160</v>
      </c>
    </row>
    <row r="44" spans="2:6" x14ac:dyDescent="0.4">
      <c r="B44">
        <v>42</v>
      </c>
      <c r="C44" t="s">
        <v>82</v>
      </c>
      <c r="D44" t="s">
        <v>244</v>
      </c>
      <c r="E44" t="str">
        <f t="shared" si="0"/>
        <v>42男法人事業主</v>
      </c>
      <c r="F44" s="2" t="s">
        <v>160</v>
      </c>
    </row>
    <row r="45" spans="2:6" x14ac:dyDescent="0.4">
      <c r="B45">
        <v>43</v>
      </c>
      <c r="C45" t="s">
        <v>82</v>
      </c>
      <c r="D45" t="s">
        <v>244</v>
      </c>
      <c r="E45" t="str">
        <f t="shared" si="0"/>
        <v>43男法人事業主</v>
      </c>
      <c r="F45" s="2" t="s">
        <v>160</v>
      </c>
    </row>
    <row r="46" spans="2:6" x14ac:dyDescent="0.4">
      <c r="B46">
        <v>44</v>
      </c>
      <c r="C46" t="s">
        <v>82</v>
      </c>
      <c r="D46" t="s">
        <v>244</v>
      </c>
      <c r="E46" t="str">
        <f t="shared" si="0"/>
        <v>44男法人事業主</v>
      </c>
      <c r="F46" s="2" t="s">
        <v>160</v>
      </c>
    </row>
    <row r="47" spans="2:6" x14ac:dyDescent="0.4">
      <c r="B47">
        <v>45</v>
      </c>
      <c r="C47" t="s">
        <v>82</v>
      </c>
      <c r="D47" t="s">
        <v>244</v>
      </c>
      <c r="E47" t="str">
        <f t="shared" si="0"/>
        <v>45男法人事業主</v>
      </c>
      <c r="F47" s="2" t="s">
        <v>160</v>
      </c>
    </row>
    <row r="48" spans="2:6" x14ac:dyDescent="0.4">
      <c r="B48">
        <v>46</v>
      </c>
      <c r="C48" t="s">
        <v>82</v>
      </c>
      <c r="D48" t="s">
        <v>244</v>
      </c>
      <c r="E48" t="str">
        <f t="shared" si="0"/>
        <v>46男法人事業主</v>
      </c>
      <c r="F48" s="2" t="s">
        <v>160</v>
      </c>
    </row>
    <row r="49" spans="2:6" x14ac:dyDescent="0.4">
      <c r="B49">
        <v>47</v>
      </c>
      <c r="C49" t="s">
        <v>82</v>
      </c>
      <c r="D49" t="s">
        <v>244</v>
      </c>
      <c r="E49" t="str">
        <f t="shared" si="0"/>
        <v>47男法人事業主</v>
      </c>
      <c r="F49" s="2" t="s">
        <v>160</v>
      </c>
    </row>
    <row r="50" spans="2:6" x14ac:dyDescent="0.4">
      <c r="B50">
        <v>48</v>
      </c>
      <c r="C50" t="s">
        <v>82</v>
      </c>
      <c r="D50" t="s">
        <v>244</v>
      </c>
      <c r="E50" t="str">
        <f t="shared" si="0"/>
        <v>48男法人事業主</v>
      </c>
      <c r="F50" s="2" t="s">
        <v>160</v>
      </c>
    </row>
    <row r="51" spans="2:6" x14ac:dyDescent="0.4">
      <c r="B51">
        <v>49</v>
      </c>
      <c r="C51" t="s">
        <v>82</v>
      </c>
      <c r="D51" t="s">
        <v>244</v>
      </c>
      <c r="E51" t="str">
        <f t="shared" si="0"/>
        <v>49男法人事業主</v>
      </c>
      <c r="F51" s="2" t="s">
        <v>160</v>
      </c>
    </row>
    <row r="52" spans="2:6" x14ac:dyDescent="0.4">
      <c r="B52">
        <v>50</v>
      </c>
      <c r="C52" t="s">
        <v>82</v>
      </c>
      <c r="D52" t="s">
        <v>244</v>
      </c>
      <c r="E52" t="str">
        <f t="shared" si="0"/>
        <v>50男法人事業主</v>
      </c>
      <c r="F52" s="2" t="s">
        <v>160</v>
      </c>
    </row>
    <row r="53" spans="2:6" x14ac:dyDescent="0.4">
      <c r="B53">
        <v>51</v>
      </c>
      <c r="C53" t="s">
        <v>82</v>
      </c>
      <c r="D53" t="s">
        <v>244</v>
      </c>
      <c r="E53" t="str">
        <f t="shared" si="0"/>
        <v>51男法人事業主</v>
      </c>
      <c r="F53" s="2" t="s">
        <v>160</v>
      </c>
    </row>
    <row r="54" spans="2:6" x14ac:dyDescent="0.4">
      <c r="B54">
        <v>52</v>
      </c>
      <c r="C54" t="s">
        <v>82</v>
      </c>
      <c r="D54" t="s">
        <v>244</v>
      </c>
      <c r="E54" t="str">
        <f t="shared" si="0"/>
        <v>52男法人事業主</v>
      </c>
      <c r="F54" s="2" t="s">
        <v>160</v>
      </c>
    </row>
    <row r="55" spans="2:6" x14ac:dyDescent="0.4">
      <c r="B55">
        <v>53</v>
      </c>
      <c r="C55" t="s">
        <v>82</v>
      </c>
      <c r="D55" t="s">
        <v>244</v>
      </c>
      <c r="E55" t="str">
        <f t="shared" si="0"/>
        <v>53男法人事業主</v>
      </c>
      <c r="F55" s="2" t="s">
        <v>160</v>
      </c>
    </row>
    <row r="56" spans="2:6" x14ac:dyDescent="0.4">
      <c r="B56">
        <v>54</v>
      </c>
      <c r="C56" t="s">
        <v>82</v>
      </c>
      <c r="D56" t="s">
        <v>244</v>
      </c>
      <c r="E56" t="str">
        <f t="shared" si="0"/>
        <v>54男法人事業主</v>
      </c>
      <c r="F56" s="2" t="s">
        <v>160</v>
      </c>
    </row>
    <row r="57" spans="2:6" x14ac:dyDescent="0.4">
      <c r="B57">
        <v>55</v>
      </c>
      <c r="C57" t="s">
        <v>82</v>
      </c>
      <c r="D57" t="s">
        <v>244</v>
      </c>
      <c r="E57" t="str">
        <f t="shared" si="0"/>
        <v>55男法人事業主</v>
      </c>
      <c r="F57" s="2" t="s">
        <v>160</v>
      </c>
    </row>
    <row r="58" spans="2:6" x14ac:dyDescent="0.4">
      <c r="B58">
        <v>56</v>
      </c>
      <c r="C58" t="s">
        <v>82</v>
      </c>
      <c r="D58" t="s">
        <v>244</v>
      </c>
      <c r="E58" t="str">
        <f t="shared" si="0"/>
        <v>56男法人事業主</v>
      </c>
      <c r="F58" s="2" t="s">
        <v>160</v>
      </c>
    </row>
    <row r="59" spans="2:6" x14ac:dyDescent="0.4">
      <c r="B59">
        <v>57</v>
      </c>
      <c r="C59" t="s">
        <v>82</v>
      </c>
      <c r="D59" t="s">
        <v>244</v>
      </c>
      <c r="E59" t="str">
        <f t="shared" si="0"/>
        <v>57男法人事業主</v>
      </c>
      <c r="F59" s="2" t="s">
        <v>160</v>
      </c>
    </row>
    <row r="60" spans="2:6" x14ac:dyDescent="0.4">
      <c r="B60">
        <v>58</v>
      </c>
      <c r="C60" t="s">
        <v>82</v>
      </c>
      <c r="D60" t="s">
        <v>244</v>
      </c>
      <c r="E60" t="str">
        <f t="shared" si="0"/>
        <v>58男法人事業主</v>
      </c>
      <c r="F60" s="2" t="s">
        <v>160</v>
      </c>
    </row>
    <row r="61" spans="2:6" x14ac:dyDescent="0.4">
      <c r="B61">
        <v>59</v>
      </c>
      <c r="C61" t="s">
        <v>82</v>
      </c>
      <c r="D61" t="s">
        <v>244</v>
      </c>
      <c r="E61" t="str">
        <f t="shared" si="0"/>
        <v>59男法人事業主</v>
      </c>
      <c r="F61" s="2" t="s">
        <v>160</v>
      </c>
    </row>
    <row r="62" spans="2:6" x14ac:dyDescent="0.4">
      <c r="B62">
        <v>60</v>
      </c>
      <c r="C62" t="s">
        <v>82</v>
      </c>
      <c r="D62" t="s">
        <v>244</v>
      </c>
      <c r="E62" t="str">
        <f t="shared" si="0"/>
        <v>60男法人事業主</v>
      </c>
      <c r="F62" s="2" t="s">
        <v>160</v>
      </c>
    </row>
    <row r="63" spans="2:6" x14ac:dyDescent="0.4">
      <c r="B63">
        <v>61</v>
      </c>
      <c r="C63" t="s">
        <v>82</v>
      </c>
      <c r="D63" t="s">
        <v>244</v>
      </c>
      <c r="E63" t="str">
        <f t="shared" si="0"/>
        <v>61男法人事業主</v>
      </c>
      <c r="F63" s="2" t="s">
        <v>160</v>
      </c>
    </row>
    <row r="64" spans="2:6" x14ac:dyDescent="0.4">
      <c r="B64">
        <v>62</v>
      </c>
      <c r="C64" t="s">
        <v>82</v>
      </c>
      <c r="D64" t="s">
        <v>244</v>
      </c>
      <c r="E64" t="str">
        <f t="shared" si="0"/>
        <v>62男法人事業主</v>
      </c>
      <c r="F64" s="2" t="s">
        <v>160</v>
      </c>
    </row>
    <row r="65" spans="2:6" x14ac:dyDescent="0.4">
      <c r="B65">
        <v>63</v>
      </c>
      <c r="C65" t="s">
        <v>82</v>
      </c>
      <c r="D65" t="s">
        <v>244</v>
      </c>
      <c r="E65" t="str">
        <f t="shared" si="0"/>
        <v>63男法人事業主</v>
      </c>
      <c r="F65" s="2" t="s">
        <v>160</v>
      </c>
    </row>
    <row r="66" spans="2:6" x14ac:dyDescent="0.4">
      <c r="B66">
        <v>64</v>
      </c>
      <c r="C66" t="s">
        <v>82</v>
      </c>
      <c r="D66" t="s">
        <v>244</v>
      </c>
      <c r="E66" t="str">
        <f t="shared" si="0"/>
        <v>64男法人事業主</v>
      </c>
      <c r="F66" s="2" t="s">
        <v>160</v>
      </c>
    </row>
    <row r="67" spans="2:6" x14ac:dyDescent="0.4">
      <c r="B67">
        <v>65</v>
      </c>
      <c r="C67" t="s">
        <v>82</v>
      </c>
      <c r="D67" t="s">
        <v>244</v>
      </c>
      <c r="E67" t="str">
        <f t="shared" ref="E67:E130" si="1">B67&amp;C67&amp;D67</f>
        <v>65男法人事業主</v>
      </c>
      <c r="F67" s="2" t="s">
        <v>160</v>
      </c>
    </row>
    <row r="68" spans="2:6" x14ac:dyDescent="0.4">
      <c r="B68">
        <v>66</v>
      </c>
      <c r="C68" t="s">
        <v>82</v>
      </c>
      <c r="D68" t="s">
        <v>244</v>
      </c>
      <c r="E68" t="str">
        <f t="shared" si="1"/>
        <v>66男法人事業主</v>
      </c>
      <c r="F68" s="2" t="s">
        <v>160</v>
      </c>
    </row>
    <row r="69" spans="2:6" x14ac:dyDescent="0.4">
      <c r="B69">
        <v>67</v>
      </c>
      <c r="C69" t="s">
        <v>82</v>
      </c>
      <c r="D69" t="s">
        <v>244</v>
      </c>
      <c r="E69" t="str">
        <f t="shared" si="1"/>
        <v>67男法人事業主</v>
      </c>
      <c r="F69" s="2" t="s">
        <v>160</v>
      </c>
    </row>
    <row r="70" spans="2:6" x14ac:dyDescent="0.4">
      <c r="B70">
        <v>68</v>
      </c>
      <c r="C70" t="s">
        <v>82</v>
      </c>
      <c r="D70" t="s">
        <v>244</v>
      </c>
      <c r="E70" t="str">
        <f t="shared" si="1"/>
        <v>68男法人事業主</v>
      </c>
      <c r="F70" s="2" t="s">
        <v>160</v>
      </c>
    </row>
    <row r="71" spans="2:6" x14ac:dyDescent="0.4">
      <c r="B71">
        <v>69</v>
      </c>
      <c r="C71" t="s">
        <v>82</v>
      </c>
      <c r="D71" t="s">
        <v>244</v>
      </c>
      <c r="E71" t="str">
        <f t="shared" si="1"/>
        <v>69男法人事業主</v>
      </c>
      <c r="F71" s="2" t="s">
        <v>160</v>
      </c>
    </row>
    <row r="72" spans="2:6" x14ac:dyDescent="0.4">
      <c r="B72">
        <v>70</v>
      </c>
      <c r="C72" t="s">
        <v>82</v>
      </c>
      <c r="D72" t="s">
        <v>244</v>
      </c>
      <c r="E72" t="str">
        <f t="shared" si="1"/>
        <v>70男法人事業主</v>
      </c>
      <c r="F72" s="2" t="s">
        <v>160</v>
      </c>
    </row>
    <row r="73" spans="2:6" x14ac:dyDescent="0.4">
      <c r="B73">
        <v>71</v>
      </c>
      <c r="C73" t="s">
        <v>82</v>
      </c>
      <c r="D73" t="s">
        <v>244</v>
      </c>
      <c r="E73" t="str">
        <f t="shared" si="1"/>
        <v>71男法人事業主</v>
      </c>
      <c r="F73" s="2" t="s">
        <v>160</v>
      </c>
    </row>
    <row r="74" spans="2:6" x14ac:dyDescent="0.4">
      <c r="B74">
        <v>72</v>
      </c>
      <c r="C74" t="s">
        <v>82</v>
      </c>
      <c r="D74" t="s">
        <v>244</v>
      </c>
      <c r="E74" t="str">
        <f t="shared" si="1"/>
        <v>72男法人事業主</v>
      </c>
      <c r="F74" s="2" t="s">
        <v>160</v>
      </c>
    </row>
    <row r="75" spans="2:6" x14ac:dyDescent="0.4">
      <c r="B75">
        <v>73</v>
      </c>
      <c r="C75" t="s">
        <v>82</v>
      </c>
      <c r="D75" t="s">
        <v>244</v>
      </c>
      <c r="E75" t="str">
        <f t="shared" si="1"/>
        <v>73男法人事業主</v>
      </c>
      <c r="F75" s="2" t="s">
        <v>160</v>
      </c>
    </row>
    <row r="76" spans="2:6" x14ac:dyDescent="0.4">
      <c r="B76">
        <v>74</v>
      </c>
      <c r="C76" t="s">
        <v>82</v>
      </c>
      <c r="D76" t="s">
        <v>244</v>
      </c>
      <c r="E76" t="str">
        <f t="shared" si="1"/>
        <v>74男法人事業主</v>
      </c>
      <c r="F76" s="2" t="s">
        <v>160</v>
      </c>
    </row>
    <row r="77" spans="2:6" x14ac:dyDescent="0.4">
      <c r="B77">
        <v>75</v>
      </c>
      <c r="C77" t="s">
        <v>82</v>
      </c>
      <c r="D77" t="s">
        <v>244</v>
      </c>
      <c r="E77" t="str">
        <f t="shared" si="1"/>
        <v>75男法人事業主</v>
      </c>
      <c r="F77" s="2" t="s">
        <v>160</v>
      </c>
    </row>
    <row r="78" spans="2:6" x14ac:dyDescent="0.4">
      <c r="F78" s="2"/>
    </row>
    <row r="79" spans="2:6" x14ac:dyDescent="0.4">
      <c r="B79">
        <v>1</v>
      </c>
      <c r="C79" t="s">
        <v>83</v>
      </c>
      <c r="D79" t="s">
        <v>244</v>
      </c>
      <c r="E79" t="str">
        <f t="shared" si="1"/>
        <v>1女法人事業主</v>
      </c>
      <c r="F79" s="2" t="s">
        <v>157</v>
      </c>
    </row>
    <row r="80" spans="2:6" x14ac:dyDescent="0.4">
      <c r="B80">
        <v>2</v>
      </c>
      <c r="C80" t="s">
        <v>83</v>
      </c>
      <c r="D80" t="s">
        <v>244</v>
      </c>
      <c r="E80" t="str">
        <f t="shared" si="1"/>
        <v>2女法人事業主</v>
      </c>
      <c r="F80" s="2" t="s">
        <v>157</v>
      </c>
    </row>
    <row r="81" spans="2:6" x14ac:dyDescent="0.4">
      <c r="B81">
        <v>3</v>
      </c>
      <c r="C81" t="s">
        <v>83</v>
      </c>
      <c r="D81" t="s">
        <v>244</v>
      </c>
      <c r="E81" t="str">
        <f t="shared" si="1"/>
        <v>3女法人事業主</v>
      </c>
      <c r="F81" s="2" t="s">
        <v>157</v>
      </c>
    </row>
    <row r="82" spans="2:6" x14ac:dyDescent="0.4">
      <c r="B82">
        <v>4</v>
      </c>
      <c r="C82" t="s">
        <v>83</v>
      </c>
      <c r="D82" t="s">
        <v>244</v>
      </c>
      <c r="E82" t="str">
        <f t="shared" si="1"/>
        <v>4女法人事業主</v>
      </c>
      <c r="F82" s="2" t="s">
        <v>157</v>
      </c>
    </row>
    <row r="83" spans="2:6" x14ac:dyDescent="0.4">
      <c r="B83">
        <v>5</v>
      </c>
      <c r="C83" t="s">
        <v>83</v>
      </c>
      <c r="D83" t="s">
        <v>244</v>
      </c>
      <c r="E83" t="str">
        <f t="shared" si="1"/>
        <v>5女法人事業主</v>
      </c>
      <c r="F83" s="2" t="s">
        <v>157</v>
      </c>
    </row>
    <row r="84" spans="2:6" x14ac:dyDescent="0.4">
      <c r="B84">
        <v>6</v>
      </c>
      <c r="C84" t="s">
        <v>83</v>
      </c>
      <c r="D84" t="s">
        <v>244</v>
      </c>
      <c r="E84" t="str">
        <f t="shared" si="1"/>
        <v>6女法人事業主</v>
      </c>
      <c r="F84" s="2" t="s">
        <v>157</v>
      </c>
    </row>
    <row r="85" spans="2:6" x14ac:dyDescent="0.4">
      <c r="B85">
        <v>7</v>
      </c>
      <c r="C85" t="s">
        <v>83</v>
      </c>
      <c r="D85" t="s">
        <v>244</v>
      </c>
      <c r="E85" t="str">
        <f t="shared" si="1"/>
        <v>7女法人事業主</v>
      </c>
      <c r="F85" s="2" t="s">
        <v>157</v>
      </c>
    </row>
    <row r="86" spans="2:6" x14ac:dyDescent="0.4">
      <c r="B86">
        <v>8</v>
      </c>
      <c r="C86" t="s">
        <v>83</v>
      </c>
      <c r="D86" t="s">
        <v>244</v>
      </c>
      <c r="E86" t="str">
        <f t="shared" si="1"/>
        <v>8女法人事業主</v>
      </c>
      <c r="F86" s="2" t="s">
        <v>157</v>
      </c>
    </row>
    <row r="87" spans="2:6" x14ac:dyDescent="0.4">
      <c r="B87">
        <v>9</v>
      </c>
      <c r="C87" t="s">
        <v>83</v>
      </c>
      <c r="D87" t="s">
        <v>244</v>
      </c>
      <c r="E87" t="str">
        <f t="shared" si="1"/>
        <v>9女法人事業主</v>
      </c>
      <c r="F87" s="2" t="s">
        <v>157</v>
      </c>
    </row>
    <row r="88" spans="2:6" x14ac:dyDescent="0.4">
      <c r="B88">
        <v>10</v>
      </c>
      <c r="C88" t="s">
        <v>83</v>
      </c>
      <c r="D88" t="s">
        <v>244</v>
      </c>
      <c r="E88" t="str">
        <f t="shared" si="1"/>
        <v>10女法人事業主</v>
      </c>
      <c r="F88" s="2" t="s">
        <v>157</v>
      </c>
    </row>
    <row r="89" spans="2:6" x14ac:dyDescent="0.4">
      <c r="B89">
        <v>11</v>
      </c>
      <c r="C89" t="s">
        <v>83</v>
      </c>
      <c r="D89" t="s">
        <v>244</v>
      </c>
      <c r="E89" t="str">
        <f t="shared" si="1"/>
        <v>11女法人事業主</v>
      </c>
      <c r="F89" s="2" t="s">
        <v>157</v>
      </c>
    </row>
    <row r="90" spans="2:6" x14ac:dyDescent="0.4">
      <c r="B90">
        <v>12</v>
      </c>
      <c r="C90" t="s">
        <v>83</v>
      </c>
      <c r="D90" t="s">
        <v>244</v>
      </c>
      <c r="E90" t="str">
        <f t="shared" si="1"/>
        <v>12女法人事業主</v>
      </c>
      <c r="F90" s="2" t="s">
        <v>157</v>
      </c>
    </row>
    <row r="91" spans="2:6" x14ac:dyDescent="0.4">
      <c r="B91">
        <v>13</v>
      </c>
      <c r="C91" t="s">
        <v>83</v>
      </c>
      <c r="D91" t="s">
        <v>244</v>
      </c>
      <c r="E91" t="str">
        <f t="shared" si="1"/>
        <v>13女法人事業主</v>
      </c>
      <c r="F91" s="2" t="s">
        <v>157</v>
      </c>
    </row>
    <row r="92" spans="2:6" x14ac:dyDescent="0.4">
      <c r="B92">
        <v>14</v>
      </c>
      <c r="C92" t="s">
        <v>83</v>
      </c>
      <c r="D92" t="s">
        <v>244</v>
      </c>
      <c r="E92" t="str">
        <f t="shared" si="1"/>
        <v>14女法人事業主</v>
      </c>
      <c r="F92" s="2" t="s">
        <v>157</v>
      </c>
    </row>
    <row r="93" spans="2:6" x14ac:dyDescent="0.4">
      <c r="B93">
        <v>15</v>
      </c>
      <c r="C93" t="s">
        <v>83</v>
      </c>
      <c r="D93" t="s">
        <v>244</v>
      </c>
      <c r="E93" t="str">
        <f t="shared" si="1"/>
        <v>15女法人事業主</v>
      </c>
      <c r="F93" s="2" t="s">
        <v>157</v>
      </c>
    </row>
    <row r="94" spans="2:6" x14ac:dyDescent="0.4">
      <c r="B94">
        <v>16</v>
      </c>
      <c r="C94" t="s">
        <v>83</v>
      </c>
      <c r="D94" t="s">
        <v>244</v>
      </c>
      <c r="E94" t="str">
        <f t="shared" si="1"/>
        <v>16女法人事業主</v>
      </c>
      <c r="F94" s="2" t="s">
        <v>157</v>
      </c>
    </row>
    <row r="95" spans="2:6" x14ac:dyDescent="0.4">
      <c r="B95">
        <v>17</v>
      </c>
      <c r="C95" t="s">
        <v>83</v>
      </c>
      <c r="D95" t="s">
        <v>244</v>
      </c>
      <c r="E95" t="str">
        <f t="shared" si="1"/>
        <v>17女法人事業主</v>
      </c>
      <c r="F95" s="2" t="s">
        <v>157</v>
      </c>
    </row>
    <row r="96" spans="2:6" x14ac:dyDescent="0.4">
      <c r="B96">
        <v>18</v>
      </c>
      <c r="C96" t="s">
        <v>83</v>
      </c>
      <c r="D96" t="s">
        <v>244</v>
      </c>
      <c r="E96" t="str">
        <f t="shared" si="1"/>
        <v>18女法人事業主</v>
      </c>
      <c r="F96" s="2" t="s">
        <v>157</v>
      </c>
    </row>
    <row r="97" spans="2:6" x14ac:dyDescent="0.4">
      <c r="B97">
        <v>19</v>
      </c>
      <c r="C97" t="s">
        <v>83</v>
      </c>
      <c r="D97" t="s">
        <v>244</v>
      </c>
      <c r="E97" t="str">
        <f t="shared" si="1"/>
        <v>19女法人事業主</v>
      </c>
      <c r="F97" s="2" t="s">
        <v>157</v>
      </c>
    </row>
    <row r="98" spans="2:6" x14ac:dyDescent="0.4">
      <c r="B98">
        <v>20</v>
      </c>
      <c r="C98" t="s">
        <v>83</v>
      </c>
      <c r="D98" t="s">
        <v>244</v>
      </c>
      <c r="E98" t="str">
        <f t="shared" si="1"/>
        <v>20女法人事業主</v>
      </c>
      <c r="F98" s="2" t="s">
        <v>157</v>
      </c>
    </row>
    <row r="99" spans="2:6" x14ac:dyDescent="0.4">
      <c r="B99">
        <v>21</v>
      </c>
      <c r="C99" t="s">
        <v>83</v>
      </c>
      <c r="D99" t="s">
        <v>244</v>
      </c>
      <c r="E99" t="str">
        <f t="shared" si="1"/>
        <v>21女法人事業主</v>
      </c>
      <c r="F99" s="2" t="s">
        <v>157</v>
      </c>
    </row>
    <row r="100" spans="2:6" x14ac:dyDescent="0.4">
      <c r="B100">
        <v>22</v>
      </c>
      <c r="C100" t="s">
        <v>83</v>
      </c>
      <c r="D100" t="s">
        <v>244</v>
      </c>
      <c r="E100" t="str">
        <f t="shared" si="1"/>
        <v>22女法人事業主</v>
      </c>
      <c r="F100" s="2" t="s">
        <v>157</v>
      </c>
    </row>
    <row r="101" spans="2:6" x14ac:dyDescent="0.4">
      <c r="B101">
        <v>23</v>
      </c>
      <c r="C101" t="s">
        <v>83</v>
      </c>
      <c r="D101" t="s">
        <v>244</v>
      </c>
      <c r="E101" t="str">
        <f t="shared" si="1"/>
        <v>23女法人事業主</v>
      </c>
      <c r="F101" s="2" t="s">
        <v>157</v>
      </c>
    </row>
    <row r="102" spans="2:6" x14ac:dyDescent="0.4">
      <c r="B102">
        <v>24</v>
      </c>
      <c r="C102" t="s">
        <v>83</v>
      </c>
      <c r="D102" t="s">
        <v>244</v>
      </c>
      <c r="E102" t="str">
        <f t="shared" si="1"/>
        <v>24女法人事業主</v>
      </c>
      <c r="F102" s="2" t="s">
        <v>157</v>
      </c>
    </row>
    <row r="103" spans="2:6" x14ac:dyDescent="0.4">
      <c r="B103">
        <v>25</v>
      </c>
      <c r="C103" t="s">
        <v>83</v>
      </c>
      <c r="D103" t="s">
        <v>244</v>
      </c>
      <c r="E103" t="str">
        <f t="shared" si="1"/>
        <v>25女法人事業主</v>
      </c>
      <c r="F103" s="2" t="s">
        <v>158</v>
      </c>
    </row>
    <row r="104" spans="2:6" x14ac:dyDescent="0.4">
      <c r="B104">
        <v>26</v>
      </c>
      <c r="C104" t="s">
        <v>83</v>
      </c>
      <c r="D104" t="s">
        <v>244</v>
      </c>
      <c r="E104" t="str">
        <f t="shared" si="1"/>
        <v>26女法人事業主</v>
      </c>
      <c r="F104" s="2" t="s">
        <v>158</v>
      </c>
    </row>
    <row r="105" spans="2:6" x14ac:dyDescent="0.4">
      <c r="B105">
        <v>27</v>
      </c>
      <c r="C105" t="s">
        <v>83</v>
      </c>
      <c r="D105" t="s">
        <v>244</v>
      </c>
      <c r="E105" t="str">
        <f t="shared" si="1"/>
        <v>27女法人事業主</v>
      </c>
      <c r="F105" s="2" t="s">
        <v>158</v>
      </c>
    </row>
    <row r="106" spans="2:6" x14ac:dyDescent="0.4">
      <c r="B106">
        <v>28</v>
      </c>
      <c r="C106" t="s">
        <v>83</v>
      </c>
      <c r="D106" t="s">
        <v>244</v>
      </c>
      <c r="E106" t="str">
        <f t="shared" si="1"/>
        <v>28女法人事業主</v>
      </c>
      <c r="F106" s="2" t="s">
        <v>158</v>
      </c>
    </row>
    <row r="107" spans="2:6" x14ac:dyDescent="0.4">
      <c r="B107">
        <v>29</v>
      </c>
      <c r="C107" t="s">
        <v>83</v>
      </c>
      <c r="D107" t="s">
        <v>244</v>
      </c>
      <c r="E107" t="str">
        <f t="shared" si="1"/>
        <v>29女法人事業主</v>
      </c>
      <c r="F107" s="2" t="s">
        <v>158</v>
      </c>
    </row>
    <row r="108" spans="2:6" x14ac:dyDescent="0.4">
      <c r="B108">
        <v>30</v>
      </c>
      <c r="C108" t="s">
        <v>83</v>
      </c>
      <c r="D108" t="s">
        <v>244</v>
      </c>
      <c r="E108" t="str">
        <f t="shared" si="1"/>
        <v>30女法人事業主</v>
      </c>
      <c r="F108" s="2" t="s">
        <v>159</v>
      </c>
    </row>
    <row r="109" spans="2:6" x14ac:dyDescent="0.4">
      <c r="B109">
        <v>31</v>
      </c>
      <c r="C109" t="s">
        <v>83</v>
      </c>
      <c r="D109" t="s">
        <v>244</v>
      </c>
      <c r="E109" t="str">
        <f t="shared" si="1"/>
        <v>31女法人事業主</v>
      </c>
      <c r="F109" s="2" t="s">
        <v>159</v>
      </c>
    </row>
    <row r="110" spans="2:6" x14ac:dyDescent="0.4">
      <c r="B110">
        <v>32</v>
      </c>
      <c r="C110" t="s">
        <v>83</v>
      </c>
      <c r="D110" t="s">
        <v>244</v>
      </c>
      <c r="E110" t="str">
        <f t="shared" si="1"/>
        <v>32女法人事業主</v>
      </c>
      <c r="F110" s="2" t="s">
        <v>159</v>
      </c>
    </row>
    <row r="111" spans="2:6" x14ac:dyDescent="0.4">
      <c r="B111">
        <v>33</v>
      </c>
      <c r="C111" t="s">
        <v>83</v>
      </c>
      <c r="D111" t="s">
        <v>244</v>
      </c>
      <c r="E111" t="str">
        <f t="shared" si="1"/>
        <v>33女法人事業主</v>
      </c>
      <c r="F111" s="2" t="s">
        <v>159</v>
      </c>
    </row>
    <row r="112" spans="2:6" x14ac:dyDescent="0.4">
      <c r="B112">
        <v>34</v>
      </c>
      <c r="C112" t="s">
        <v>83</v>
      </c>
      <c r="D112" t="s">
        <v>244</v>
      </c>
      <c r="E112" t="str">
        <f t="shared" si="1"/>
        <v>34女法人事業主</v>
      </c>
      <c r="F112" s="2" t="s">
        <v>159</v>
      </c>
    </row>
    <row r="113" spans="2:6" x14ac:dyDescent="0.4">
      <c r="B113">
        <v>35</v>
      </c>
      <c r="C113" t="s">
        <v>83</v>
      </c>
      <c r="D113" t="s">
        <v>244</v>
      </c>
      <c r="E113" t="str">
        <f t="shared" si="1"/>
        <v>35女法人事業主</v>
      </c>
      <c r="F113" s="2" t="s">
        <v>159</v>
      </c>
    </row>
    <row r="114" spans="2:6" x14ac:dyDescent="0.4">
      <c r="B114">
        <v>36</v>
      </c>
      <c r="C114" t="s">
        <v>83</v>
      </c>
      <c r="D114" t="s">
        <v>244</v>
      </c>
      <c r="E114" t="str">
        <f t="shared" si="1"/>
        <v>36女法人事業主</v>
      </c>
      <c r="F114" s="2" t="s">
        <v>159</v>
      </c>
    </row>
    <row r="115" spans="2:6" x14ac:dyDescent="0.4">
      <c r="B115">
        <v>37</v>
      </c>
      <c r="C115" t="s">
        <v>83</v>
      </c>
      <c r="D115" t="s">
        <v>244</v>
      </c>
      <c r="E115" t="str">
        <f t="shared" si="1"/>
        <v>37女法人事業主</v>
      </c>
      <c r="F115" s="2" t="s">
        <v>159</v>
      </c>
    </row>
    <row r="116" spans="2:6" x14ac:dyDescent="0.4">
      <c r="B116">
        <v>38</v>
      </c>
      <c r="C116" t="s">
        <v>83</v>
      </c>
      <c r="D116" t="s">
        <v>244</v>
      </c>
      <c r="E116" t="str">
        <f t="shared" si="1"/>
        <v>38女法人事業主</v>
      </c>
      <c r="F116" s="2" t="s">
        <v>159</v>
      </c>
    </row>
    <row r="117" spans="2:6" x14ac:dyDescent="0.4">
      <c r="B117">
        <v>39</v>
      </c>
      <c r="C117" t="s">
        <v>83</v>
      </c>
      <c r="D117" t="s">
        <v>244</v>
      </c>
      <c r="E117" t="str">
        <f t="shared" si="1"/>
        <v>39女法人事業主</v>
      </c>
      <c r="F117" s="2" t="s">
        <v>159</v>
      </c>
    </row>
    <row r="118" spans="2:6" x14ac:dyDescent="0.4">
      <c r="B118">
        <v>40</v>
      </c>
      <c r="C118" t="s">
        <v>83</v>
      </c>
      <c r="D118" t="s">
        <v>244</v>
      </c>
      <c r="E118" t="str">
        <f t="shared" si="1"/>
        <v>40女法人事業主</v>
      </c>
      <c r="F118" s="2" t="s">
        <v>160</v>
      </c>
    </row>
    <row r="119" spans="2:6" x14ac:dyDescent="0.4">
      <c r="B119">
        <v>41</v>
      </c>
      <c r="C119" t="s">
        <v>83</v>
      </c>
      <c r="D119" t="s">
        <v>244</v>
      </c>
      <c r="E119" t="str">
        <f t="shared" si="1"/>
        <v>41女法人事業主</v>
      </c>
      <c r="F119" s="2" t="s">
        <v>160</v>
      </c>
    </row>
    <row r="120" spans="2:6" x14ac:dyDescent="0.4">
      <c r="B120">
        <v>42</v>
      </c>
      <c r="C120" t="s">
        <v>83</v>
      </c>
      <c r="D120" t="s">
        <v>244</v>
      </c>
      <c r="E120" t="str">
        <f t="shared" si="1"/>
        <v>42女法人事業主</v>
      </c>
      <c r="F120" s="2" t="s">
        <v>160</v>
      </c>
    </row>
    <row r="121" spans="2:6" x14ac:dyDescent="0.4">
      <c r="B121">
        <v>43</v>
      </c>
      <c r="C121" t="s">
        <v>83</v>
      </c>
      <c r="D121" t="s">
        <v>244</v>
      </c>
      <c r="E121" t="str">
        <f t="shared" si="1"/>
        <v>43女法人事業主</v>
      </c>
      <c r="F121" s="2" t="s">
        <v>160</v>
      </c>
    </row>
    <row r="122" spans="2:6" x14ac:dyDescent="0.4">
      <c r="B122">
        <v>44</v>
      </c>
      <c r="C122" t="s">
        <v>83</v>
      </c>
      <c r="D122" t="s">
        <v>244</v>
      </c>
      <c r="E122" t="str">
        <f t="shared" si="1"/>
        <v>44女法人事業主</v>
      </c>
      <c r="F122" s="2" t="s">
        <v>160</v>
      </c>
    </row>
    <row r="123" spans="2:6" x14ac:dyDescent="0.4">
      <c r="B123">
        <v>45</v>
      </c>
      <c r="C123" t="s">
        <v>83</v>
      </c>
      <c r="D123" t="s">
        <v>244</v>
      </c>
      <c r="E123" t="str">
        <f t="shared" si="1"/>
        <v>45女法人事業主</v>
      </c>
      <c r="F123" s="2" t="s">
        <v>160</v>
      </c>
    </row>
    <row r="124" spans="2:6" x14ac:dyDescent="0.4">
      <c r="B124">
        <v>46</v>
      </c>
      <c r="C124" t="s">
        <v>83</v>
      </c>
      <c r="D124" t="s">
        <v>244</v>
      </c>
      <c r="E124" t="str">
        <f t="shared" si="1"/>
        <v>46女法人事業主</v>
      </c>
      <c r="F124" s="2" t="s">
        <v>160</v>
      </c>
    </row>
    <row r="125" spans="2:6" x14ac:dyDescent="0.4">
      <c r="B125">
        <v>47</v>
      </c>
      <c r="C125" t="s">
        <v>83</v>
      </c>
      <c r="D125" t="s">
        <v>244</v>
      </c>
      <c r="E125" t="str">
        <f t="shared" si="1"/>
        <v>47女法人事業主</v>
      </c>
      <c r="F125" s="2" t="s">
        <v>160</v>
      </c>
    </row>
    <row r="126" spans="2:6" x14ac:dyDescent="0.4">
      <c r="B126">
        <v>48</v>
      </c>
      <c r="C126" t="s">
        <v>83</v>
      </c>
      <c r="D126" t="s">
        <v>244</v>
      </c>
      <c r="E126" t="str">
        <f t="shared" si="1"/>
        <v>48女法人事業主</v>
      </c>
      <c r="F126" s="2" t="s">
        <v>160</v>
      </c>
    </row>
    <row r="127" spans="2:6" x14ac:dyDescent="0.4">
      <c r="B127">
        <v>49</v>
      </c>
      <c r="C127" t="s">
        <v>83</v>
      </c>
      <c r="D127" t="s">
        <v>244</v>
      </c>
      <c r="E127" t="str">
        <f t="shared" si="1"/>
        <v>49女法人事業主</v>
      </c>
      <c r="F127" s="2" t="s">
        <v>160</v>
      </c>
    </row>
    <row r="128" spans="2:6" x14ac:dyDescent="0.4">
      <c r="B128">
        <v>50</v>
      </c>
      <c r="C128" t="s">
        <v>83</v>
      </c>
      <c r="D128" t="s">
        <v>244</v>
      </c>
      <c r="E128" t="str">
        <f t="shared" si="1"/>
        <v>50女法人事業主</v>
      </c>
      <c r="F128" s="2" t="s">
        <v>160</v>
      </c>
    </row>
    <row r="129" spans="2:6" x14ac:dyDescent="0.4">
      <c r="B129">
        <v>51</v>
      </c>
      <c r="C129" t="s">
        <v>83</v>
      </c>
      <c r="D129" t="s">
        <v>244</v>
      </c>
      <c r="E129" t="str">
        <f t="shared" si="1"/>
        <v>51女法人事業主</v>
      </c>
      <c r="F129" s="2" t="s">
        <v>160</v>
      </c>
    </row>
    <row r="130" spans="2:6" x14ac:dyDescent="0.4">
      <c r="B130">
        <v>52</v>
      </c>
      <c r="C130" t="s">
        <v>83</v>
      </c>
      <c r="D130" t="s">
        <v>244</v>
      </c>
      <c r="E130" t="str">
        <f t="shared" si="1"/>
        <v>52女法人事業主</v>
      </c>
      <c r="F130" s="2" t="s">
        <v>160</v>
      </c>
    </row>
    <row r="131" spans="2:6" x14ac:dyDescent="0.4">
      <c r="B131">
        <v>53</v>
      </c>
      <c r="C131" t="s">
        <v>83</v>
      </c>
      <c r="D131" t="s">
        <v>244</v>
      </c>
      <c r="E131" t="str">
        <f t="shared" ref="E131:E194" si="2">B131&amp;C131&amp;D131</f>
        <v>53女法人事業主</v>
      </c>
      <c r="F131" s="2" t="s">
        <v>160</v>
      </c>
    </row>
    <row r="132" spans="2:6" x14ac:dyDescent="0.4">
      <c r="B132">
        <v>54</v>
      </c>
      <c r="C132" t="s">
        <v>83</v>
      </c>
      <c r="D132" t="s">
        <v>244</v>
      </c>
      <c r="E132" t="str">
        <f t="shared" si="2"/>
        <v>54女法人事業主</v>
      </c>
      <c r="F132" s="2" t="s">
        <v>160</v>
      </c>
    </row>
    <row r="133" spans="2:6" x14ac:dyDescent="0.4">
      <c r="B133">
        <v>55</v>
      </c>
      <c r="C133" t="s">
        <v>83</v>
      </c>
      <c r="D133" t="s">
        <v>244</v>
      </c>
      <c r="E133" t="str">
        <f t="shared" si="2"/>
        <v>55女法人事業主</v>
      </c>
      <c r="F133" s="2" t="s">
        <v>160</v>
      </c>
    </row>
    <row r="134" spans="2:6" x14ac:dyDescent="0.4">
      <c r="B134">
        <v>56</v>
      </c>
      <c r="C134" t="s">
        <v>83</v>
      </c>
      <c r="D134" t="s">
        <v>244</v>
      </c>
      <c r="E134" t="str">
        <f t="shared" si="2"/>
        <v>56女法人事業主</v>
      </c>
      <c r="F134" s="2" t="s">
        <v>160</v>
      </c>
    </row>
    <row r="135" spans="2:6" x14ac:dyDescent="0.4">
      <c r="B135">
        <v>57</v>
      </c>
      <c r="C135" t="s">
        <v>83</v>
      </c>
      <c r="D135" t="s">
        <v>244</v>
      </c>
      <c r="E135" t="str">
        <f t="shared" si="2"/>
        <v>57女法人事業主</v>
      </c>
      <c r="F135" s="2" t="s">
        <v>160</v>
      </c>
    </row>
    <row r="136" spans="2:6" x14ac:dyDescent="0.4">
      <c r="B136">
        <v>58</v>
      </c>
      <c r="C136" t="s">
        <v>83</v>
      </c>
      <c r="D136" t="s">
        <v>244</v>
      </c>
      <c r="E136" t="str">
        <f t="shared" si="2"/>
        <v>58女法人事業主</v>
      </c>
      <c r="F136" s="2" t="s">
        <v>160</v>
      </c>
    </row>
    <row r="137" spans="2:6" x14ac:dyDescent="0.4">
      <c r="B137">
        <v>59</v>
      </c>
      <c r="C137" t="s">
        <v>83</v>
      </c>
      <c r="D137" t="s">
        <v>244</v>
      </c>
      <c r="E137" t="str">
        <f t="shared" si="2"/>
        <v>59女法人事業主</v>
      </c>
      <c r="F137" s="2" t="s">
        <v>160</v>
      </c>
    </row>
    <row r="138" spans="2:6" x14ac:dyDescent="0.4">
      <c r="B138">
        <v>60</v>
      </c>
      <c r="C138" t="s">
        <v>83</v>
      </c>
      <c r="D138" t="s">
        <v>244</v>
      </c>
      <c r="E138" t="str">
        <f t="shared" si="2"/>
        <v>60女法人事業主</v>
      </c>
      <c r="F138" s="2" t="s">
        <v>160</v>
      </c>
    </row>
    <row r="139" spans="2:6" x14ac:dyDescent="0.4">
      <c r="B139">
        <v>61</v>
      </c>
      <c r="C139" t="s">
        <v>83</v>
      </c>
      <c r="D139" t="s">
        <v>244</v>
      </c>
      <c r="E139" t="str">
        <f t="shared" si="2"/>
        <v>61女法人事業主</v>
      </c>
      <c r="F139" s="2" t="s">
        <v>160</v>
      </c>
    </row>
    <row r="140" spans="2:6" x14ac:dyDescent="0.4">
      <c r="B140">
        <v>62</v>
      </c>
      <c r="C140" t="s">
        <v>83</v>
      </c>
      <c r="D140" t="s">
        <v>244</v>
      </c>
      <c r="E140" t="str">
        <f t="shared" si="2"/>
        <v>62女法人事業主</v>
      </c>
      <c r="F140" s="2" t="s">
        <v>160</v>
      </c>
    </row>
    <row r="141" spans="2:6" x14ac:dyDescent="0.4">
      <c r="B141">
        <v>63</v>
      </c>
      <c r="C141" t="s">
        <v>83</v>
      </c>
      <c r="D141" t="s">
        <v>244</v>
      </c>
      <c r="E141" t="str">
        <f t="shared" si="2"/>
        <v>63女法人事業主</v>
      </c>
      <c r="F141" s="2" t="s">
        <v>160</v>
      </c>
    </row>
    <row r="142" spans="2:6" x14ac:dyDescent="0.4">
      <c r="B142">
        <v>64</v>
      </c>
      <c r="C142" t="s">
        <v>83</v>
      </c>
      <c r="D142" t="s">
        <v>244</v>
      </c>
      <c r="E142" t="str">
        <f t="shared" si="2"/>
        <v>64女法人事業主</v>
      </c>
      <c r="F142" s="2" t="s">
        <v>160</v>
      </c>
    </row>
    <row r="143" spans="2:6" x14ac:dyDescent="0.4">
      <c r="B143">
        <v>65</v>
      </c>
      <c r="C143" t="s">
        <v>83</v>
      </c>
      <c r="D143" t="s">
        <v>244</v>
      </c>
      <c r="E143" t="str">
        <f t="shared" si="2"/>
        <v>65女法人事業主</v>
      </c>
      <c r="F143" s="2" t="s">
        <v>160</v>
      </c>
    </row>
    <row r="144" spans="2:6" x14ac:dyDescent="0.4">
      <c r="B144">
        <v>66</v>
      </c>
      <c r="C144" t="s">
        <v>83</v>
      </c>
      <c r="D144" t="s">
        <v>244</v>
      </c>
      <c r="E144" t="str">
        <f t="shared" si="2"/>
        <v>66女法人事業主</v>
      </c>
      <c r="F144" s="2" t="s">
        <v>160</v>
      </c>
    </row>
    <row r="145" spans="2:6" x14ac:dyDescent="0.4">
      <c r="B145">
        <v>67</v>
      </c>
      <c r="C145" t="s">
        <v>83</v>
      </c>
      <c r="D145" t="s">
        <v>244</v>
      </c>
      <c r="E145" t="str">
        <f t="shared" si="2"/>
        <v>67女法人事業主</v>
      </c>
      <c r="F145" s="2" t="s">
        <v>160</v>
      </c>
    </row>
    <row r="146" spans="2:6" x14ac:dyDescent="0.4">
      <c r="B146">
        <v>68</v>
      </c>
      <c r="C146" t="s">
        <v>83</v>
      </c>
      <c r="D146" t="s">
        <v>244</v>
      </c>
      <c r="E146" t="str">
        <f t="shared" si="2"/>
        <v>68女法人事業主</v>
      </c>
      <c r="F146" s="2" t="s">
        <v>160</v>
      </c>
    </row>
    <row r="147" spans="2:6" x14ac:dyDescent="0.4">
      <c r="B147">
        <v>69</v>
      </c>
      <c r="C147" t="s">
        <v>83</v>
      </c>
      <c r="D147" t="s">
        <v>244</v>
      </c>
      <c r="E147" t="str">
        <f t="shared" si="2"/>
        <v>69女法人事業主</v>
      </c>
      <c r="F147" s="2" t="s">
        <v>160</v>
      </c>
    </row>
    <row r="148" spans="2:6" x14ac:dyDescent="0.4">
      <c r="B148">
        <v>70</v>
      </c>
      <c r="C148" t="s">
        <v>83</v>
      </c>
      <c r="D148" t="s">
        <v>244</v>
      </c>
      <c r="E148" t="str">
        <f t="shared" si="2"/>
        <v>70女法人事業主</v>
      </c>
      <c r="F148" s="2" t="s">
        <v>160</v>
      </c>
    </row>
    <row r="149" spans="2:6" x14ac:dyDescent="0.4">
      <c r="B149">
        <v>71</v>
      </c>
      <c r="C149" t="s">
        <v>83</v>
      </c>
      <c r="D149" t="s">
        <v>244</v>
      </c>
      <c r="E149" t="str">
        <f t="shared" si="2"/>
        <v>71女法人事業主</v>
      </c>
      <c r="F149" s="2" t="s">
        <v>160</v>
      </c>
    </row>
    <row r="150" spans="2:6" x14ac:dyDescent="0.4">
      <c r="B150">
        <v>72</v>
      </c>
      <c r="C150" t="s">
        <v>83</v>
      </c>
      <c r="D150" t="s">
        <v>244</v>
      </c>
      <c r="E150" t="str">
        <f t="shared" si="2"/>
        <v>72女法人事業主</v>
      </c>
      <c r="F150" s="2" t="s">
        <v>160</v>
      </c>
    </row>
    <row r="151" spans="2:6" x14ac:dyDescent="0.4">
      <c r="B151">
        <v>73</v>
      </c>
      <c r="C151" t="s">
        <v>83</v>
      </c>
      <c r="D151" t="s">
        <v>244</v>
      </c>
      <c r="E151" t="str">
        <f t="shared" si="2"/>
        <v>73女法人事業主</v>
      </c>
      <c r="F151" s="2" t="s">
        <v>160</v>
      </c>
    </row>
    <row r="152" spans="2:6" x14ac:dyDescent="0.4">
      <c r="B152">
        <v>74</v>
      </c>
      <c r="C152" t="s">
        <v>83</v>
      </c>
      <c r="D152" t="s">
        <v>244</v>
      </c>
      <c r="E152" t="str">
        <f t="shared" si="2"/>
        <v>74女法人事業主</v>
      </c>
      <c r="F152" s="2" t="s">
        <v>160</v>
      </c>
    </row>
    <row r="153" spans="2:6" x14ac:dyDescent="0.4">
      <c r="B153">
        <v>75</v>
      </c>
      <c r="C153" t="s">
        <v>83</v>
      </c>
      <c r="D153" t="s">
        <v>244</v>
      </c>
      <c r="E153" t="str">
        <f t="shared" si="2"/>
        <v>75女法人事業主</v>
      </c>
      <c r="F153" s="2" t="s">
        <v>160</v>
      </c>
    </row>
    <row r="154" spans="2:6" x14ac:dyDescent="0.4">
      <c r="F154" s="2"/>
    </row>
    <row r="155" spans="2:6" x14ac:dyDescent="0.4">
      <c r="B155">
        <v>1</v>
      </c>
      <c r="C155" t="s">
        <v>82</v>
      </c>
      <c r="D155" t="s">
        <v>84</v>
      </c>
      <c r="E155" t="str">
        <f t="shared" si="2"/>
        <v>1男個人事業主</v>
      </c>
      <c r="F155" s="2" t="s">
        <v>153</v>
      </c>
    </row>
    <row r="156" spans="2:6" x14ac:dyDescent="0.4">
      <c r="B156">
        <v>2</v>
      </c>
      <c r="C156" t="s">
        <v>82</v>
      </c>
      <c r="D156" t="s">
        <v>84</v>
      </c>
      <c r="E156" t="str">
        <f t="shared" si="2"/>
        <v>2男個人事業主</v>
      </c>
      <c r="F156" s="2" t="s">
        <v>153</v>
      </c>
    </row>
    <row r="157" spans="2:6" x14ac:dyDescent="0.4">
      <c r="B157">
        <v>3</v>
      </c>
      <c r="C157" t="s">
        <v>82</v>
      </c>
      <c r="D157" t="s">
        <v>84</v>
      </c>
      <c r="E157" t="str">
        <f t="shared" si="2"/>
        <v>3男個人事業主</v>
      </c>
      <c r="F157" s="2" t="s">
        <v>153</v>
      </c>
    </row>
    <row r="158" spans="2:6" x14ac:dyDescent="0.4">
      <c r="B158">
        <v>4</v>
      </c>
      <c r="C158" t="s">
        <v>82</v>
      </c>
      <c r="D158" t="s">
        <v>84</v>
      </c>
      <c r="E158" t="str">
        <f t="shared" si="2"/>
        <v>4男個人事業主</v>
      </c>
      <c r="F158" s="2" t="s">
        <v>153</v>
      </c>
    </row>
    <row r="159" spans="2:6" x14ac:dyDescent="0.4">
      <c r="B159">
        <v>5</v>
      </c>
      <c r="C159" t="s">
        <v>82</v>
      </c>
      <c r="D159" t="s">
        <v>84</v>
      </c>
      <c r="E159" t="str">
        <f t="shared" si="2"/>
        <v>5男個人事業主</v>
      </c>
      <c r="F159" s="2" t="s">
        <v>153</v>
      </c>
    </row>
    <row r="160" spans="2:6" x14ac:dyDescent="0.4">
      <c r="B160">
        <v>6</v>
      </c>
      <c r="C160" t="s">
        <v>82</v>
      </c>
      <c r="D160" t="s">
        <v>84</v>
      </c>
      <c r="E160" t="str">
        <f t="shared" si="2"/>
        <v>6男個人事業主</v>
      </c>
      <c r="F160" s="2" t="s">
        <v>153</v>
      </c>
    </row>
    <row r="161" spans="2:6" x14ac:dyDescent="0.4">
      <c r="B161">
        <v>7</v>
      </c>
      <c r="C161" t="s">
        <v>82</v>
      </c>
      <c r="D161" t="s">
        <v>84</v>
      </c>
      <c r="E161" t="str">
        <f t="shared" si="2"/>
        <v>7男個人事業主</v>
      </c>
      <c r="F161" s="2" t="s">
        <v>153</v>
      </c>
    </row>
    <row r="162" spans="2:6" x14ac:dyDescent="0.4">
      <c r="B162">
        <v>8</v>
      </c>
      <c r="C162" t="s">
        <v>82</v>
      </c>
      <c r="D162" t="s">
        <v>84</v>
      </c>
      <c r="E162" t="str">
        <f t="shared" si="2"/>
        <v>8男個人事業主</v>
      </c>
      <c r="F162" s="2" t="s">
        <v>153</v>
      </c>
    </row>
    <row r="163" spans="2:6" x14ac:dyDescent="0.4">
      <c r="B163">
        <v>9</v>
      </c>
      <c r="C163" t="s">
        <v>82</v>
      </c>
      <c r="D163" t="s">
        <v>84</v>
      </c>
      <c r="E163" t="str">
        <f t="shared" si="2"/>
        <v>9男個人事業主</v>
      </c>
      <c r="F163" s="2" t="s">
        <v>153</v>
      </c>
    </row>
    <row r="164" spans="2:6" x14ac:dyDescent="0.4">
      <c r="B164">
        <v>10</v>
      </c>
      <c r="C164" t="s">
        <v>82</v>
      </c>
      <c r="D164" t="s">
        <v>84</v>
      </c>
      <c r="E164" t="str">
        <f t="shared" si="2"/>
        <v>10男個人事業主</v>
      </c>
      <c r="F164" s="2" t="s">
        <v>153</v>
      </c>
    </row>
    <row r="165" spans="2:6" x14ac:dyDescent="0.4">
      <c r="B165">
        <v>11</v>
      </c>
      <c r="C165" t="s">
        <v>82</v>
      </c>
      <c r="D165" t="s">
        <v>84</v>
      </c>
      <c r="E165" t="str">
        <f t="shared" si="2"/>
        <v>11男個人事業主</v>
      </c>
      <c r="F165" s="2" t="s">
        <v>153</v>
      </c>
    </row>
    <row r="166" spans="2:6" x14ac:dyDescent="0.4">
      <c r="B166">
        <v>12</v>
      </c>
      <c r="C166" t="s">
        <v>82</v>
      </c>
      <c r="D166" t="s">
        <v>84</v>
      </c>
      <c r="E166" t="str">
        <f t="shared" si="2"/>
        <v>12男個人事業主</v>
      </c>
      <c r="F166" s="2" t="s">
        <v>153</v>
      </c>
    </row>
    <row r="167" spans="2:6" x14ac:dyDescent="0.4">
      <c r="B167">
        <v>13</v>
      </c>
      <c r="C167" t="s">
        <v>82</v>
      </c>
      <c r="D167" t="s">
        <v>84</v>
      </c>
      <c r="E167" t="str">
        <f t="shared" si="2"/>
        <v>13男個人事業主</v>
      </c>
      <c r="F167" s="2" t="s">
        <v>153</v>
      </c>
    </row>
    <row r="168" spans="2:6" x14ac:dyDescent="0.4">
      <c r="B168">
        <v>14</v>
      </c>
      <c r="C168" t="s">
        <v>82</v>
      </c>
      <c r="D168" t="s">
        <v>84</v>
      </c>
      <c r="E168" t="str">
        <f t="shared" si="2"/>
        <v>14男個人事業主</v>
      </c>
      <c r="F168" s="2" t="s">
        <v>153</v>
      </c>
    </row>
    <row r="169" spans="2:6" x14ac:dyDescent="0.4">
      <c r="B169">
        <v>15</v>
      </c>
      <c r="C169" t="s">
        <v>82</v>
      </c>
      <c r="D169" t="s">
        <v>84</v>
      </c>
      <c r="E169" t="str">
        <f t="shared" si="2"/>
        <v>15男個人事業主</v>
      </c>
      <c r="F169" s="2" t="s">
        <v>153</v>
      </c>
    </row>
    <row r="170" spans="2:6" x14ac:dyDescent="0.4">
      <c r="B170">
        <v>16</v>
      </c>
      <c r="C170" t="s">
        <v>82</v>
      </c>
      <c r="D170" t="s">
        <v>84</v>
      </c>
      <c r="E170" t="str">
        <f t="shared" si="2"/>
        <v>16男個人事業主</v>
      </c>
      <c r="F170" s="2" t="s">
        <v>153</v>
      </c>
    </row>
    <row r="171" spans="2:6" x14ac:dyDescent="0.4">
      <c r="B171">
        <v>17</v>
      </c>
      <c r="C171" t="s">
        <v>82</v>
      </c>
      <c r="D171" t="s">
        <v>84</v>
      </c>
      <c r="E171" t="str">
        <f t="shared" si="2"/>
        <v>17男個人事業主</v>
      </c>
      <c r="F171" s="2" t="s">
        <v>153</v>
      </c>
    </row>
    <row r="172" spans="2:6" x14ac:dyDescent="0.4">
      <c r="B172">
        <v>18</v>
      </c>
      <c r="C172" t="s">
        <v>82</v>
      </c>
      <c r="D172" t="s">
        <v>84</v>
      </c>
      <c r="E172" t="str">
        <f t="shared" si="2"/>
        <v>18男個人事業主</v>
      </c>
      <c r="F172" s="2" t="s">
        <v>153</v>
      </c>
    </row>
    <row r="173" spans="2:6" x14ac:dyDescent="0.4">
      <c r="B173">
        <v>19</v>
      </c>
      <c r="C173" t="s">
        <v>82</v>
      </c>
      <c r="D173" t="s">
        <v>84</v>
      </c>
      <c r="E173" t="str">
        <f t="shared" si="2"/>
        <v>19男個人事業主</v>
      </c>
      <c r="F173" s="2" t="s">
        <v>153</v>
      </c>
    </row>
    <row r="174" spans="2:6" x14ac:dyDescent="0.4">
      <c r="B174">
        <v>20</v>
      </c>
      <c r="C174" t="s">
        <v>82</v>
      </c>
      <c r="D174" t="s">
        <v>84</v>
      </c>
      <c r="E174" t="str">
        <f t="shared" si="2"/>
        <v>20男個人事業主</v>
      </c>
      <c r="F174" s="2" t="s">
        <v>153</v>
      </c>
    </row>
    <row r="175" spans="2:6" x14ac:dyDescent="0.4">
      <c r="B175">
        <v>21</v>
      </c>
      <c r="C175" t="s">
        <v>82</v>
      </c>
      <c r="D175" t="s">
        <v>84</v>
      </c>
      <c r="E175" t="str">
        <f t="shared" si="2"/>
        <v>21男個人事業主</v>
      </c>
      <c r="F175" s="2" t="s">
        <v>153</v>
      </c>
    </row>
    <row r="176" spans="2:6" x14ac:dyDescent="0.4">
      <c r="B176">
        <v>22</v>
      </c>
      <c r="C176" t="s">
        <v>82</v>
      </c>
      <c r="D176" t="s">
        <v>84</v>
      </c>
      <c r="E176" t="str">
        <f t="shared" si="2"/>
        <v>22男個人事業主</v>
      </c>
      <c r="F176" s="2" t="s">
        <v>153</v>
      </c>
    </row>
    <row r="177" spans="2:6" x14ac:dyDescent="0.4">
      <c r="B177">
        <v>23</v>
      </c>
      <c r="C177" t="s">
        <v>82</v>
      </c>
      <c r="D177" t="s">
        <v>84</v>
      </c>
      <c r="E177" t="str">
        <f t="shared" si="2"/>
        <v>23男個人事業主</v>
      </c>
      <c r="F177" s="2" t="s">
        <v>153</v>
      </c>
    </row>
    <row r="178" spans="2:6" x14ac:dyDescent="0.4">
      <c r="B178">
        <v>24</v>
      </c>
      <c r="C178" t="s">
        <v>82</v>
      </c>
      <c r="D178" t="s">
        <v>84</v>
      </c>
      <c r="E178" t="str">
        <f t="shared" si="2"/>
        <v>24男個人事業主</v>
      </c>
      <c r="F178" s="2" t="s">
        <v>153</v>
      </c>
    </row>
    <row r="179" spans="2:6" x14ac:dyDescent="0.4">
      <c r="B179">
        <v>25</v>
      </c>
      <c r="C179" t="s">
        <v>82</v>
      </c>
      <c r="D179" t="s">
        <v>84</v>
      </c>
      <c r="E179" t="str">
        <f t="shared" si="2"/>
        <v>25男個人事業主</v>
      </c>
      <c r="F179" s="2" t="s">
        <v>154</v>
      </c>
    </row>
    <row r="180" spans="2:6" x14ac:dyDescent="0.4">
      <c r="B180">
        <v>26</v>
      </c>
      <c r="C180" t="s">
        <v>82</v>
      </c>
      <c r="D180" t="s">
        <v>84</v>
      </c>
      <c r="E180" t="str">
        <f t="shared" si="2"/>
        <v>26男個人事業主</v>
      </c>
      <c r="F180" s="2" t="s">
        <v>154</v>
      </c>
    </row>
    <row r="181" spans="2:6" x14ac:dyDescent="0.4">
      <c r="B181">
        <v>27</v>
      </c>
      <c r="C181" t="s">
        <v>82</v>
      </c>
      <c r="D181" t="s">
        <v>84</v>
      </c>
      <c r="E181" t="str">
        <f t="shared" si="2"/>
        <v>27男個人事業主</v>
      </c>
      <c r="F181" s="2" t="s">
        <v>154</v>
      </c>
    </row>
    <row r="182" spans="2:6" x14ac:dyDescent="0.4">
      <c r="B182">
        <v>28</v>
      </c>
      <c r="C182" t="s">
        <v>82</v>
      </c>
      <c r="D182" t="s">
        <v>84</v>
      </c>
      <c r="E182" t="str">
        <f t="shared" si="2"/>
        <v>28男個人事業主</v>
      </c>
      <c r="F182" s="2" t="s">
        <v>154</v>
      </c>
    </row>
    <row r="183" spans="2:6" x14ac:dyDescent="0.4">
      <c r="B183">
        <v>29</v>
      </c>
      <c r="C183" t="s">
        <v>82</v>
      </c>
      <c r="D183" t="s">
        <v>84</v>
      </c>
      <c r="E183" t="str">
        <f t="shared" si="2"/>
        <v>29男個人事業主</v>
      </c>
      <c r="F183" s="2" t="s">
        <v>154</v>
      </c>
    </row>
    <row r="184" spans="2:6" x14ac:dyDescent="0.4">
      <c r="B184">
        <v>30</v>
      </c>
      <c r="C184" t="s">
        <v>82</v>
      </c>
      <c r="D184" t="s">
        <v>84</v>
      </c>
      <c r="E184" t="str">
        <f t="shared" si="2"/>
        <v>30男個人事業主</v>
      </c>
      <c r="F184" s="2" t="s">
        <v>155</v>
      </c>
    </row>
    <row r="185" spans="2:6" x14ac:dyDescent="0.4">
      <c r="B185">
        <v>31</v>
      </c>
      <c r="C185" t="s">
        <v>82</v>
      </c>
      <c r="D185" t="s">
        <v>84</v>
      </c>
      <c r="E185" t="str">
        <f t="shared" si="2"/>
        <v>31男個人事業主</v>
      </c>
      <c r="F185" s="2" t="s">
        <v>155</v>
      </c>
    </row>
    <row r="186" spans="2:6" x14ac:dyDescent="0.4">
      <c r="B186">
        <v>32</v>
      </c>
      <c r="C186" t="s">
        <v>82</v>
      </c>
      <c r="D186" t="s">
        <v>84</v>
      </c>
      <c r="E186" t="str">
        <f t="shared" si="2"/>
        <v>32男個人事業主</v>
      </c>
      <c r="F186" s="2" t="s">
        <v>155</v>
      </c>
    </row>
    <row r="187" spans="2:6" x14ac:dyDescent="0.4">
      <c r="B187">
        <v>33</v>
      </c>
      <c r="C187" t="s">
        <v>82</v>
      </c>
      <c r="D187" t="s">
        <v>84</v>
      </c>
      <c r="E187" t="str">
        <f t="shared" si="2"/>
        <v>33男個人事業主</v>
      </c>
      <c r="F187" s="2" t="s">
        <v>155</v>
      </c>
    </row>
    <row r="188" spans="2:6" x14ac:dyDescent="0.4">
      <c r="B188">
        <v>34</v>
      </c>
      <c r="C188" t="s">
        <v>82</v>
      </c>
      <c r="D188" t="s">
        <v>84</v>
      </c>
      <c r="E188" t="str">
        <f t="shared" si="2"/>
        <v>34男個人事業主</v>
      </c>
      <c r="F188" s="2" t="s">
        <v>155</v>
      </c>
    </row>
    <row r="189" spans="2:6" x14ac:dyDescent="0.4">
      <c r="B189">
        <v>35</v>
      </c>
      <c r="C189" t="s">
        <v>82</v>
      </c>
      <c r="D189" t="s">
        <v>84</v>
      </c>
      <c r="E189" t="str">
        <f t="shared" si="2"/>
        <v>35男個人事業主</v>
      </c>
      <c r="F189" s="2" t="s">
        <v>155</v>
      </c>
    </row>
    <row r="190" spans="2:6" x14ac:dyDescent="0.4">
      <c r="B190">
        <v>36</v>
      </c>
      <c r="C190" t="s">
        <v>82</v>
      </c>
      <c r="D190" t="s">
        <v>84</v>
      </c>
      <c r="E190" t="str">
        <f t="shared" si="2"/>
        <v>36男個人事業主</v>
      </c>
      <c r="F190" s="2" t="s">
        <v>155</v>
      </c>
    </row>
    <row r="191" spans="2:6" x14ac:dyDescent="0.4">
      <c r="B191">
        <v>37</v>
      </c>
      <c r="C191" t="s">
        <v>82</v>
      </c>
      <c r="D191" t="s">
        <v>84</v>
      </c>
      <c r="E191" t="str">
        <f t="shared" si="2"/>
        <v>37男個人事業主</v>
      </c>
      <c r="F191" s="2" t="s">
        <v>155</v>
      </c>
    </row>
    <row r="192" spans="2:6" x14ac:dyDescent="0.4">
      <c r="B192">
        <v>38</v>
      </c>
      <c r="C192" t="s">
        <v>82</v>
      </c>
      <c r="D192" t="s">
        <v>84</v>
      </c>
      <c r="E192" t="str">
        <f t="shared" si="2"/>
        <v>38男個人事業主</v>
      </c>
      <c r="F192" s="2" t="s">
        <v>155</v>
      </c>
    </row>
    <row r="193" spans="2:6" x14ac:dyDescent="0.4">
      <c r="B193">
        <v>39</v>
      </c>
      <c r="C193" t="s">
        <v>82</v>
      </c>
      <c r="D193" t="s">
        <v>84</v>
      </c>
      <c r="E193" t="str">
        <f t="shared" si="2"/>
        <v>39男個人事業主</v>
      </c>
      <c r="F193" s="2" t="s">
        <v>155</v>
      </c>
    </row>
    <row r="194" spans="2:6" x14ac:dyDescent="0.4">
      <c r="B194">
        <v>40</v>
      </c>
      <c r="C194" t="s">
        <v>82</v>
      </c>
      <c r="D194" t="s">
        <v>84</v>
      </c>
      <c r="E194" t="str">
        <f t="shared" si="2"/>
        <v>40男個人事業主</v>
      </c>
      <c r="F194" s="2" t="s">
        <v>156</v>
      </c>
    </row>
    <row r="195" spans="2:6" x14ac:dyDescent="0.4">
      <c r="B195">
        <v>41</v>
      </c>
      <c r="C195" t="s">
        <v>82</v>
      </c>
      <c r="D195" t="s">
        <v>84</v>
      </c>
      <c r="E195" t="str">
        <f t="shared" ref="E195:E258" si="3">B195&amp;C195&amp;D195</f>
        <v>41男個人事業主</v>
      </c>
      <c r="F195" s="2" t="s">
        <v>156</v>
      </c>
    </row>
    <row r="196" spans="2:6" x14ac:dyDescent="0.4">
      <c r="B196">
        <v>42</v>
      </c>
      <c r="C196" t="s">
        <v>82</v>
      </c>
      <c r="D196" t="s">
        <v>84</v>
      </c>
      <c r="E196" t="str">
        <f t="shared" si="3"/>
        <v>42男個人事業主</v>
      </c>
      <c r="F196" s="2" t="s">
        <v>156</v>
      </c>
    </row>
    <row r="197" spans="2:6" x14ac:dyDescent="0.4">
      <c r="B197">
        <v>43</v>
      </c>
      <c r="C197" t="s">
        <v>82</v>
      </c>
      <c r="D197" t="s">
        <v>84</v>
      </c>
      <c r="E197" t="str">
        <f t="shared" si="3"/>
        <v>43男個人事業主</v>
      </c>
      <c r="F197" s="2" t="s">
        <v>156</v>
      </c>
    </row>
    <row r="198" spans="2:6" x14ac:dyDescent="0.4">
      <c r="B198">
        <v>44</v>
      </c>
      <c r="C198" t="s">
        <v>82</v>
      </c>
      <c r="D198" t="s">
        <v>84</v>
      </c>
      <c r="E198" t="str">
        <f t="shared" si="3"/>
        <v>44男個人事業主</v>
      </c>
      <c r="F198" s="2" t="s">
        <v>156</v>
      </c>
    </row>
    <row r="199" spans="2:6" x14ac:dyDescent="0.4">
      <c r="B199">
        <v>45</v>
      </c>
      <c r="C199" t="s">
        <v>82</v>
      </c>
      <c r="D199" t="s">
        <v>84</v>
      </c>
      <c r="E199" t="str">
        <f t="shared" si="3"/>
        <v>45男個人事業主</v>
      </c>
      <c r="F199" s="2" t="s">
        <v>156</v>
      </c>
    </row>
    <row r="200" spans="2:6" x14ac:dyDescent="0.4">
      <c r="B200">
        <v>46</v>
      </c>
      <c r="C200" t="s">
        <v>82</v>
      </c>
      <c r="D200" t="s">
        <v>84</v>
      </c>
      <c r="E200" t="str">
        <f t="shared" si="3"/>
        <v>46男個人事業主</v>
      </c>
      <c r="F200" s="2" t="s">
        <v>156</v>
      </c>
    </row>
    <row r="201" spans="2:6" x14ac:dyDescent="0.4">
      <c r="B201">
        <v>47</v>
      </c>
      <c r="C201" t="s">
        <v>82</v>
      </c>
      <c r="D201" t="s">
        <v>84</v>
      </c>
      <c r="E201" t="str">
        <f t="shared" si="3"/>
        <v>47男個人事業主</v>
      </c>
      <c r="F201" s="2" t="s">
        <v>156</v>
      </c>
    </row>
    <row r="202" spans="2:6" x14ac:dyDescent="0.4">
      <c r="B202">
        <v>48</v>
      </c>
      <c r="C202" t="s">
        <v>82</v>
      </c>
      <c r="D202" t="s">
        <v>84</v>
      </c>
      <c r="E202" t="str">
        <f t="shared" si="3"/>
        <v>48男個人事業主</v>
      </c>
      <c r="F202" s="2" t="s">
        <v>156</v>
      </c>
    </row>
    <row r="203" spans="2:6" x14ac:dyDescent="0.4">
      <c r="B203">
        <v>49</v>
      </c>
      <c r="C203" t="s">
        <v>82</v>
      </c>
      <c r="D203" t="s">
        <v>84</v>
      </c>
      <c r="E203" t="str">
        <f t="shared" si="3"/>
        <v>49男個人事業主</v>
      </c>
      <c r="F203" s="2" t="s">
        <v>156</v>
      </c>
    </row>
    <row r="204" spans="2:6" x14ac:dyDescent="0.4">
      <c r="B204">
        <v>50</v>
      </c>
      <c r="C204" t="s">
        <v>82</v>
      </c>
      <c r="D204" t="s">
        <v>84</v>
      </c>
      <c r="E204" t="str">
        <f t="shared" si="3"/>
        <v>50男個人事業主</v>
      </c>
      <c r="F204" s="2" t="s">
        <v>156</v>
      </c>
    </row>
    <row r="205" spans="2:6" x14ac:dyDescent="0.4">
      <c r="B205">
        <v>51</v>
      </c>
      <c r="C205" t="s">
        <v>82</v>
      </c>
      <c r="D205" t="s">
        <v>84</v>
      </c>
      <c r="E205" t="str">
        <f t="shared" si="3"/>
        <v>51男個人事業主</v>
      </c>
      <c r="F205" s="2" t="s">
        <v>156</v>
      </c>
    </row>
    <row r="206" spans="2:6" x14ac:dyDescent="0.4">
      <c r="B206">
        <v>52</v>
      </c>
      <c r="C206" t="s">
        <v>82</v>
      </c>
      <c r="D206" t="s">
        <v>84</v>
      </c>
      <c r="E206" t="str">
        <f t="shared" si="3"/>
        <v>52男個人事業主</v>
      </c>
      <c r="F206" s="2" t="s">
        <v>156</v>
      </c>
    </row>
    <row r="207" spans="2:6" x14ac:dyDescent="0.4">
      <c r="B207">
        <v>53</v>
      </c>
      <c r="C207" t="s">
        <v>82</v>
      </c>
      <c r="D207" t="s">
        <v>84</v>
      </c>
      <c r="E207" t="str">
        <f t="shared" si="3"/>
        <v>53男個人事業主</v>
      </c>
      <c r="F207" s="2" t="s">
        <v>156</v>
      </c>
    </row>
    <row r="208" spans="2:6" x14ac:dyDescent="0.4">
      <c r="B208">
        <v>54</v>
      </c>
      <c r="C208" t="s">
        <v>82</v>
      </c>
      <c r="D208" t="s">
        <v>84</v>
      </c>
      <c r="E208" t="str">
        <f t="shared" si="3"/>
        <v>54男個人事業主</v>
      </c>
      <c r="F208" s="2" t="s">
        <v>156</v>
      </c>
    </row>
    <row r="209" spans="2:6" x14ac:dyDescent="0.4">
      <c r="B209">
        <v>55</v>
      </c>
      <c r="C209" t="s">
        <v>82</v>
      </c>
      <c r="D209" t="s">
        <v>84</v>
      </c>
      <c r="E209" t="str">
        <f t="shared" si="3"/>
        <v>55男個人事業主</v>
      </c>
      <c r="F209" s="2" t="s">
        <v>156</v>
      </c>
    </row>
    <row r="210" spans="2:6" x14ac:dyDescent="0.4">
      <c r="B210">
        <v>56</v>
      </c>
      <c r="C210" t="s">
        <v>82</v>
      </c>
      <c r="D210" t="s">
        <v>84</v>
      </c>
      <c r="E210" t="str">
        <f t="shared" si="3"/>
        <v>56男個人事業主</v>
      </c>
      <c r="F210" s="2" t="s">
        <v>156</v>
      </c>
    </row>
    <row r="211" spans="2:6" x14ac:dyDescent="0.4">
      <c r="B211">
        <v>57</v>
      </c>
      <c r="C211" t="s">
        <v>82</v>
      </c>
      <c r="D211" t="s">
        <v>84</v>
      </c>
      <c r="E211" t="str">
        <f t="shared" si="3"/>
        <v>57男個人事業主</v>
      </c>
      <c r="F211" s="2" t="s">
        <v>156</v>
      </c>
    </row>
    <row r="212" spans="2:6" x14ac:dyDescent="0.4">
      <c r="B212">
        <v>58</v>
      </c>
      <c r="C212" t="s">
        <v>82</v>
      </c>
      <c r="D212" t="s">
        <v>84</v>
      </c>
      <c r="E212" t="str">
        <f t="shared" si="3"/>
        <v>58男個人事業主</v>
      </c>
      <c r="F212" s="2" t="s">
        <v>156</v>
      </c>
    </row>
    <row r="213" spans="2:6" x14ac:dyDescent="0.4">
      <c r="B213">
        <v>59</v>
      </c>
      <c r="C213" t="s">
        <v>82</v>
      </c>
      <c r="D213" t="s">
        <v>84</v>
      </c>
      <c r="E213" t="str">
        <f t="shared" si="3"/>
        <v>59男個人事業主</v>
      </c>
      <c r="F213" s="2" t="s">
        <v>156</v>
      </c>
    </row>
    <row r="214" spans="2:6" x14ac:dyDescent="0.4">
      <c r="B214">
        <v>60</v>
      </c>
      <c r="C214" t="s">
        <v>82</v>
      </c>
      <c r="D214" t="s">
        <v>84</v>
      </c>
      <c r="E214" t="str">
        <f t="shared" si="3"/>
        <v>60男個人事業主</v>
      </c>
      <c r="F214" s="2" t="s">
        <v>156</v>
      </c>
    </row>
    <row r="215" spans="2:6" x14ac:dyDescent="0.4">
      <c r="B215">
        <v>61</v>
      </c>
      <c r="C215" t="s">
        <v>82</v>
      </c>
      <c r="D215" t="s">
        <v>84</v>
      </c>
      <c r="E215" t="str">
        <f t="shared" si="3"/>
        <v>61男個人事業主</v>
      </c>
      <c r="F215" s="2" t="s">
        <v>156</v>
      </c>
    </row>
    <row r="216" spans="2:6" x14ac:dyDescent="0.4">
      <c r="B216">
        <v>62</v>
      </c>
      <c r="C216" t="s">
        <v>82</v>
      </c>
      <c r="D216" t="s">
        <v>84</v>
      </c>
      <c r="E216" t="str">
        <f t="shared" si="3"/>
        <v>62男個人事業主</v>
      </c>
      <c r="F216" s="2" t="s">
        <v>156</v>
      </c>
    </row>
    <row r="217" spans="2:6" x14ac:dyDescent="0.4">
      <c r="B217">
        <v>63</v>
      </c>
      <c r="C217" t="s">
        <v>82</v>
      </c>
      <c r="D217" t="s">
        <v>84</v>
      </c>
      <c r="E217" t="str">
        <f t="shared" si="3"/>
        <v>63男個人事業主</v>
      </c>
      <c r="F217" s="2" t="s">
        <v>156</v>
      </c>
    </row>
    <row r="218" spans="2:6" x14ac:dyDescent="0.4">
      <c r="B218">
        <v>64</v>
      </c>
      <c r="C218" t="s">
        <v>82</v>
      </c>
      <c r="D218" t="s">
        <v>84</v>
      </c>
      <c r="E218" t="str">
        <f t="shared" si="3"/>
        <v>64男個人事業主</v>
      </c>
      <c r="F218" s="2" t="s">
        <v>156</v>
      </c>
    </row>
    <row r="219" spans="2:6" x14ac:dyDescent="0.4">
      <c r="B219">
        <v>65</v>
      </c>
      <c r="C219" t="s">
        <v>82</v>
      </c>
      <c r="D219" t="s">
        <v>84</v>
      </c>
      <c r="E219" t="str">
        <f t="shared" si="3"/>
        <v>65男個人事業主</v>
      </c>
      <c r="F219" s="2" t="s">
        <v>156</v>
      </c>
    </row>
    <row r="220" spans="2:6" x14ac:dyDescent="0.4">
      <c r="B220">
        <v>66</v>
      </c>
      <c r="C220" t="s">
        <v>82</v>
      </c>
      <c r="D220" t="s">
        <v>84</v>
      </c>
      <c r="E220" t="str">
        <f t="shared" si="3"/>
        <v>66男個人事業主</v>
      </c>
      <c r="F220" s="2" t="s">
        <v>156</v>
      </c>
    </row>
    <row r="221" spans="2:6" x14ac:dyDescent="0.4">
      <c r="B221">
        <v>67</v>
      </c>
      <c r="C221" t="s">
        <v>82</v>
      </c>
      <c r="D221" t="s">
        <v>84</v>
      </c>
      <c r="E221" t="str">
        <f t="shared" si="3"/>
        <v>67男個人事業主</v>
      </c>
      <c r="F221" s="2" t="s">
        <v>156</v>
      </c>
    </row>
    <row r="222" spans="2:6" x14ac:dyDescent="0.4">
      <c r="B222">
        <v>68</v>
      </c>
      <c r="C222" t="s">
        <v>82</v>
      </c>
      <c r="D222" t="s">
        <v>84</v>
      </c>
      <c r="E222" t="str">
        <f t="shared" si="3"/>
        <v>68男個人事業主</v>
      </c>
      <c r="F222" s="2" t="s">
        <v>156</v>
      </c>
    </row>
    <row r="223" spans="2:6" x14ac:dyDescent="0.4">
      <c r="B223">
        <v>69</v>
      </c>
      <c r="C223" t="s">
        <v>82</v>
      </c>
      <c r="D223" t="s">
        <v>84</v>
      </c>
      <c r="E223" t="str">
        <f t="shared" si="3"/>
        <v>69男個人事業主</v>
      </c>
      <c r="F223" s="2" t="s">
        <v>156</v>
      </c>
    </row>
    <row r="224" spans="2:6" x14ac:dyDescent="0.4">
      <c r="B224">
        <v>70</v>
      </c>
      <c r="C224" t="s">
        <v>82</v>
      </c>
      <c r="D224" t="s">
        <v>84</v>
      </c>
      <c r="E224" t="str">
        <f t="shared" si="3"/>
        <v>70男個人事業主</v>
      </c>
      <c r="F224" s="2" t="s">
        <v>156</v>
      </c>
    </row>
    <row r="225" spans="2:6" x14ac:dyDescent="0.4">
      <c r="B225">
        <v>71</v>
      </c>
      <c r="C225" t="s">
        <v>82</v>
      </c>
      <c r="D225" t="s">
        <v>84</v>
      </c>
      <c r="E225" t="str">
        <f t="shared" si="3"/>
        <v>71男個人事業主</v>
      </c>
      <c r="F225" s="2" t="s">
        <v>156</v>
      </c>
    </row>
    <row r="226" spans="2:6" x14ac:dyDescent="0.4">
      <c r="B226">
        <v>72</v>
      </c>
      <c r="C226" t="s">
        <v>82</v>
      </c>
      <c r="D226" t="s">
        <v>84</v>
      </c>
      <c r="E226" t="str">
        <f t="shared" si="3"/>
        <v>72男個人事業主</v>
      </c>
      <c r="F226" s="2" t="s">
        <v>156</v>
      </c>
    </row>
    <row r="227" spans="2:6" x14ac:dyDescent="0.4">
      <c r="B227">
        <v>73</v>
      </c>
      <c r="C227" t="s">
        <v>82</v>
      </c>
      <c r="D227" t="s">
        <v>84</v>
      </c>
      <c r="E227" t="str">
        <f t="shared" si="3"/>
        <v>73男個人事業主</v>
      </c>
      <c r="F227" s="2" t="s">
        <v>156</v>
      </c>
    </row>
    <row r="228" spans="2:6" x14ac:dyDescent="0.4">
      <c r="B228">
        <v>74</v>
      </c>
      <c r="C228" t="s">
        <v>82</v>
      </c>
      <c r="D228" t="s">
        <v>84</v>
      </c>
      <c r="E228" t="str">
        <f t="shared" si="3"/>
        <v>74男個人事業主</v>
      </c>
      <c r="F228" s="2" t="s">
        <v>156</v>
      </c>
    </row>
    <row r="229" spans="2:6" x14ac:dyDescent="0.4">
      <c r="B229">
        <v>75</v>
      </c>
      <c r="C229" t="s">
        <v>82</v>
      </c>
      <c r="D229" t="s">
        <v>84</v>
      </c>
      <c r="E229" t="str">
        <f t="shared" si="3"/>
        <v>75男個人事業主</v>
      </c>
      <c r="F229" s="2" t="s">
        <v>156</v>
      </c>
    </row>
    <row r="230" spans="2:6" x14ac:dyDescent="0.4">
      <c r="F230" s="2"/>
    </row>
    <row r="231" spans="2:6" x14ac:dyDescent="0.4">
      <c r="B231">
        <v>1</v>
      </c>
      <c r="C231" t="s">
        <v>83</v>
      </c>
      <c r="D231" t="s">
        <v>84</v>
      </c>
      <c r="E231" t="str">
        <f t="shared" si="3"/>
        <v>1女個人事業主</v>
      </c>
      <c r="F231" s="2" t="s">
        <v>153</v>
      </c>
    </row>
    <row r="232" spans="2:6" x14ac:dyDescent="0.4">
      <c r="B232">
        <v>2</v>
      </c>
      <c r="C232" t="s">
        <v>83</v>
      </c>
      <c r="D232" t="s">
        <v>84</v>
      </c>
      <c r="E232" t="str">
        <f t="shared" si="3"/>
        <v>2女個人事業主</v>
      </c>
      <c r="F232" s="2" t="s">
        <v>153</v>
      </c>
    </row>
    <row r="233" spans="2:6" x14ac:dyDescent="0.4">
      <c r="B233">
        <v>3</v>
      </c>
      <c r="C233" t="s">
        <v>83</v>
      </c>
      <c r="D233" t="s">
        <v>84</v>
      </c>
      <c r="E233" t="str">
        <f t="shared" si="3"/>
        <v>3女個人事業主</v>
      </c>
      <c r="F233" s="2" t="s">
        <v>153</v>
      </c>
    </row>
    <row r="234" spans="2:6" x14ac:dyDescent="0.4">
      <c r="B234">
        <v>4</v>
      </c>
      <c r="C234" t="s">
        <v>83</v>
      </c>
      <c r="D234" t="s">
        <v>84</v>
      </c>
      <c r="E234" t="str">
        <f t="shared" si="3"/>
        <v>4女個人事業主</v>
      </c>
      <c r="F234" s="2" t="s">
        <v>153</v>
      </c>
    </row>
    <row r="235" spans="2:6" x14ac:dyDescent="0.4">
      <c r="B235">
        <v>5</v>
      </c>
      <c r="C235" t="s">
        <v>83</v>
      </c>
      <c r="D235" t="s">
        <v>84</v>
      </c>
      <c r="E235" t="str">
        <f t="shared" si="3"/>
        <v>5女個人事業主</v>
      </c>
      <c r="F235" s="2" t="s">
        <v>153</v>
      </c>
    </row>
    <row r="236" spans="2:6" x14ac:dyDescent="0.4">
      <c r="B236">
        <v>6</v>
      </c>
      <c r="C236" t="s">
        <v>83</v>
      </c>
      <c r="D236" t="s">
        <v>84</v>
      </c>
      <c r="E236" t="str">
        <f t="shared" si="3"/>
        <v>6女個人事業主</v>
      </c>
      <c r="F236" s="2" t="s">
        <v>153</v>
      </c>
    </row>
    <row r="237" spans="2:6" x14ac:dyDescent="0.4">
      <c r="B237">
        <v>7</v>
      </c>
      <c r="C237" t="s">
        <v>83</v>
      </c>
      <c r="D237" t="s">
        <v>84</v>
      </c>
      <c r="E237" t="str">
        <f t="shared" si="3"/>
        <v>7女個人事業主</v>
      </c>
      <c r="F237" s="2" t="s">
        <v>153</v>
      </c>
    </row>
    <row r="238" spans="2:6" x14ac:dyDescent="0.4">
      <c r="B238">
        <v>8</v>
      </c>
      <c r="C238" t="s">
        <v>83</v>
      </c>
      <c r="D238" t="s">
        <v>84</v>
      </c>
      <c r="E238" t="str">
        <f t="shared" si="3"/>
        <v>8女個人事業主</v>
      </c>
      <c r="F238" s="2" t="s">
        <v>153</v>
      </c>
    </row>
    <row r="239" spans="2:6" x14ac:dyDescent="0.4">
      <c r="B239">
        <v>9</v>
      </c>
      <c r="C239" t="s">
        <v>83</v>
      </c>
      <c r="D239" t="s">
        <v>84</v>
      </c>
      <c r="E239" t="str">
        <f t="shared" si="3"/>
        <v>9女個人事業主</v>
      </c>
      <c r="F239" s="2" t="s">
        <v>153</v>
      </c>
    </row>
    <row r="240" spans="2:6" x14ac:dyDescent="0.4">
      <c r="B240">
        <v>10</v>
      </c>
      <c r="C240" t="s">
        <v>83</v>
      </c>
      <c r="D240" t="s">
        <v>84</v>
      </c>
      <c r="E240" t="str">
        <f t="shared" si="3"/>
        <v>10女個人事業主</v>
      </c>
      <c r="F240" s="2" t="s">
        <v>153</v>
      </c>
    </row>
    <row r="241" spans="2:6" x14ac:dyDescent="0.4">
      <c r="B241">
        <v>11</v>
      </c>
      <c r="C241" t="s">
        <v>83</v>
      </c>
      <c r="D241" t="s">
        <v>84</v>
      </c>
      <c r="E241" t="str">
        <f t="shared" si="3"/>
        <v>11女個人事業主</v>
      </c>
      <c r="F241" s="2" t="s">
        <v>153</v>
      </c>
    </row>
    <row r="242" spans="2:6" x14ac:dyDescent="0.4">
      <c r="B242">
        <v>12</v>
      </c>
      <c r="C242" t="s">
        <v>83</v>
      </c>
      <c r="D242" t="s">
        <v>84</v>
      </c>
      <c r="E242" t="str">
        <f t="shared" si="3"/>
        <v>12女個人事業主</v>
      </c>
      <c r="F242" s="2" t="s">
        <v>153</v>
      </c>
    </row>
    <row r="243" spans="2:6" x14ac:dyDescent="0.4">
      <c r="B243">
        <v>13</v>
      </c>
      <c r="C243" t="s">
        <v>83</v>
      </c>
      <c r="D243" t="s">
        <v>84</v>
      </c>
      <c r="E243" t="str">
        <f t="shared" si="3"/>
        <v>13女個人事業主</v>
      </c>
      <c r="F243" s="2" t="s">
        <v>153</v>
      </c>
    </row>
    <row r="244" spans="2:6" x14ac:dyDescent="0.4">
      <c r="B244">
        <v>14</v>
      </c>
      <c r="C244" t="s">
        <v>83</v>
      </c>
      <c r="D244" t="s">
        <v>84</v>
      </c>
      <c r="E244" t="str">
        <f t="shared" si="3"/>
        <v>14女個人事業主</v>
      </c>
      <c r="F244" s="2" t="s">
        <v>153</v>
      </c>
    </row>
    <row r="245" spans="2:6" x14ac:dyDescent="0.4">
      <c r="B245">
        <v>15</v>
      </c>
      <c r="C245" t="s">
        <v>83</v>
      </c>
      <c r="D245" t="s">
        <v>84</v>
      </c>
      <c r="E245" t="str">
        <f t="shared" si="3"/>
        <v>15女個人事業主</v>
      </c>
      <c r="F245" s="2" t="s">
        <v>153</v>
      </c>
    </row>
    <row r="246" spans="2:6" x14ac:dyDescent="0.4">
      <c r="B246">
        <v>16</v>
      </c>
      <c r="C246" t="s">
        <v>83</v>
      </c>
      <c r="D246" t="s">
        <v>84</v>
      </c>
      <c r="E246" t="str">
        <f t="shared" si="3"/>
        <v>16女個人事業主</v>
      </c>
      <c r="F246" s="2" t="s">
        <v>153</v>
      </c>
    </row>
    <row r="247" spans="2:6" x14ac:dyDescent="0.4">
      <c r="B247">
        <v>17</v>
      </c>
      <c r="C247" t="s">
        <v>83</v>
      </c>
      <c r="D247" t="s">
        <v>84</v>
      </c>
      <c r="E247" t="str">
        <f t="shared" si="3"/>
        <v>17女個人事業主</v>
      </c>
      <c r="F247" s="2" t="s">
        <v>153</v>
      </c>
    </row>
    <row r="248" spans="2:6" x14ac:dyDescent="0.4">
      <c r="B248">
        <v>18</v>
      </c>
      <c r="C248" t="s">
        <v>83</v>
      </c>
      <c r="D248" t="s">
        <v>84</v>
      </c>
      <c r="E248" t="str">
        <f t="shared" si="3"/>
        <v>18女個人事業主</v>
      </c>
      <c r="F248" s="2" t="s">
        <v>153</v>
      </c>
    </row>
    <row r="249" spans="2:6" x14ac:dyDescent="0.4">
      <c r="B249">
        <v>19</v>
      </c>
      <c r="C249" t="s">
        <v>83</v>
      </c>
      <c r="D249" t="s">
        <v>84</v>
      </c>
      <c r="E249" t="str">
        <f t="shared" si="3"/>
        <v>19女個人事業主</v>
      </c>
      <c r="F249" s="2" t="s">
        <v>153</v>
      </c>
    </row>
    <row r="250" spans="2:6" x14ac:dyDescent="0.4">
      <c r="B250">
        <v>20</v>
      </c>
      <c r="C250" t="s">
        <v>83</v>
      </c>
      <c r="D250" t="s">
        <v>84</v>
      </c>
      <c r="E250" t="str">
        <f t="shared" si="3"/>
        <v>20女個人事業主</v>
      </c>
      <c r="F250" s="2" t="s">
        <v>153</v>
      </c>
    </row>
    <row r="251" spans="2:6" x14ac:dyDescent="0.4">
      <c r="B251">
        <v>21</v>
      </c>
      <c r="C251" t="s">
        <v>83</v>
      </c>
      <c r="D251" t="s">
        <v>84</v>
      </c>
      <c r="E251" t="str">
        <f t="shared" si="3"/>
        <v>21女個人事業主</v>
      </c>
      <c r="F251" s="2" t="s">
        <v>153</v>
      </c>
    </row>
    <row r="252" spans="2:6" x14ac:dyDescent="0.4">
      <c r="B252">
        <v>22</v>
      </c>
      <c r="C252" t="s">
        <v>83</v>
      </c>
      <c r="D252" t="s">
        <v>84</v>
      </c>
      <c r="E252" t="str">
        <f t="shared" si="3"/>
        <v>22女個人事業主</v>
      </c>
      <c r="F252" s="2" t="s">
        <v>153</v>
      </c>
    </row>
    <row r="253" spans="2:6" x14ac:dyDescent="0.4">
      <c r="B253">
        <v>23</v>
      </c>
      <c r="C253" t="s">
        <v>83</v>
      </c>
      <c r="D253" t="s">
        <v>84</v>
      </c>
      <c r="E253" t="str">
        <f t="shared" si="3"/>
        <v>23女個人事業主</v>
      </c>
      <c r="F253" s="2" t="s">
        <v>153</v>
      </c>
    </row>
    <row r="254" spans="2:6" x14ac:dyDescent="0.4">
      <c r="B254">
        <v>24</v>
      </c>
      <c r="C254" t="s">
        <v>83</v>
      </c>
      <c r="D254" t="s">
        <v>84</v>
      </c>
      <c r="E254" t="str">
        <f t="shared" si="3"/>
        <v>24女個人事業主</v>
      </c>
      <c r="F254" s="2" t="s">
        <v>153</v>
      </c>
    </row>
    <row r="255" spans="2:6" x14ac:dyDescent="0.4">
      <c r="B255">
        <v>25</v>
      </c>
      <c r="C255" t="s">
        <v>83</v>
      </c>
      <c r="D255" t="s">
        <v>84</v>
      </c>
      <c r="E255" t="str">
        <f t="shared" si="3"/>
        <v>25女個人事業主</v>
      </c>
      <c r="F255" s="2" t="s">
        <v>154</v>
      </c>
    </row>
    <row r="256" spans="2:6" x14ac:dyDescent="0.4">
      <c r="B256">
        <v>26</v>
      </c>
      <c r="C256" t="s">
        <v>83</v>
      </c>
      <c r="D256" t="s">
        <v>84</v>
      </c>
      <c r="E256" t="str">
        <f t="shared" si="3"/>
        <v>26女個人事業主</v>
      </c>
      <c r="F256" s="2" t="s">
        <v>154</v>
      </c>
    </row>
    <row r="257" spans="2:6" x14ac:dyDescent="0.4">
      <c r="B257">
        <v>27</v>
      </c>
      <c r="C257" t="s">
        <v>83</v>
      </c>
      <c r="D257" t="s">
        <v>84</v>
      </c>
      <c r="E257" t="str">
        <f t="shared" si="3"/>
        <v>27女個人事業主</v>
      </c>
      <c r="F257" s="2" t="s">
        <v>154</v>
      </c>
    </row>
    <row r="258" spans="2:6" x14ac:dyDescent="0.4">
      <c r="B258">
        <v>28</v>
      </c>
      <c r="C258" t="s">
        <v>83</v>
      </c>
      <c r="D258" t="s">
        <v>84</v>
      </c>
      <c r="E258" t="str">
        <f t="shared" si="3"/>
        <v>28女個人事業主</v>
      </c>
      <c r="F258" s="2" t="s">
        <v>154</v>
      </c>
    </row>
    <row r="259" spans="2:6" x14ac:dyDescent="0.4">
      <c r="B259">
        <v>29</v>
      </c>
      <c r="C259" t="s">
        <v>83</v>
      </c>
      <c r="D259" t="s">
        <v>84</v>
      </c>
      <c r="E259" t="str">
        <f t="shared" ref="E259:E322" si="4">B259&amp;C259&amp;D259</f>
        <v>29女個人事業主</v>
      </c>
      <c r="F259" s="2" t="s">
        <v>154</v>
      </c>
    </row>
    <row r="260" spans="2:6" x14ac:dyDescent="0.4">
      <c r="B260">
        <v>30</v>
      </c>
      <c r="C260" t="s">
        <v>83</v>
      </c>
      <c r="D260" t="s">
        <v>84</v>
      </c>
      <c r="E260" t="str">
        <f t="shared" si="4"/>
        <v>30女個人事業主</v>
      </c>
      <c r="F260" s="2" t="s">
        <v>155</v>
      </c>
    </row>
    <row r="261" spans="2:6" x14ac:dyDescent="0.4">
      <c r="B261">
        <v>31</v>
      </c>
      <c r="C261" t="s">
        <v>83</v>
      </c>
      <c r="D261" t="s">
        <v>84</v>
      </c>
      <c r="E261" t="str">
        <f t="shared" si="4"/>
        <v>31女個人事業主</v>
      </c>
      <c r="F261" s="2" t="s">
        <v>155</v>
      </c>
    </row>
    <row r="262" spans="2:6" x14ac:dyDescent="0.4">
      <c r="B262">
        <v>32</v>
      </c>
      <c r="C262" t="s">
        <v>83</v>
      </c>
      <c r="D262" t="s">
        <v>84</v>
      </c>
      <c r="E262" t="str">
        <f t="shared" si="4"/>
        <v>32女個人事業主</v>
      </c>
      <c r="F262" s="2" t="s">
        <v>155</v>
      </c>
    </row>
    <row r="263" spans="2:6" x14ac:dyDescent="0.4">
      <c r="B263">
        <v>33</v>
      </c>
      <c r="C263" t="s">
        <v>83</v>
      </c>
      <c r="D263" t="s">
        <v>84</v>
      </c>
      <c r="E263" t="str">
        <f t="shared" si="4"/>
        <v>33女個人事業主</v>
      </c>
      <c r="F263" s="2" t="s">
        <v>155</v>
      </c>
    </row>
    <row r="264" spans="2:6" x14ac:dyDescent="0.4">
      <c r="B264">
        <v>34</v>
      </c>
      <c r="C264" t="s">
        <v>83</v>
      </c>
      <c r="D264" t="s">
        <v>84</v>
      </c>
      <c r="E264" t="str">
        <f t="shared" si="4"/>
        <v>34女個人事業主</v>
      </c>
      <c r="F264" s="2" t="s">
        <v>155</v>
      </c>
    </row>
    <row r="265" spans="2:6" x14ac:dyDescent="0.4">
      <c r="B265">
        <v>35</v>
      </c>
      <c r="C265" t="s">
        <v>83</v>
      </c>
      <c r="D265" t="s">
        <v>84</v>
      </c>
      <c r="E265" t="str">
        <f t="shared" si="4"/>
        <v>35女個人事業主</v>
      </c>
      <c r="F265" s="2" t="s">
        <v>155</v>
      </c>
    </row>
    <row r="266" spans="2:6" x14ac:dyDescent="0.4">
      <c r="B266">
        <v>36</v>
      </c>
      <c r="C266" t="s">
        <v>83</v>
      </c>
      <c r="D266" t="s">
        <v>84</v>
      </c>
      <c r="E266" t="str">
        <f t="shared" si="4"/>
        <v>36女個人事業主</v>
      </c>
      <c r="F266" s="2" t="s">
        <v>155</v>
      </c>
    </row>
    <row r="267" spans="2:6" x14ac:dyDescent="0.4">
      <c r="B267">
        <v>37</v>
      </c>
      <c r="C267" t="s">
        <v>83</v>
      </c>
      <c r="D267" t="s">
        <v>84</v>
      </c>
      <c r="E267" t="str">
        <f t="shared" si="4"/>
        <v>37女個人事業主</v>
      </c>
      <c r="F267" s="2" t="s">
        <v>155</v>
      </c>
    </row>
    <row r="268" spans="2:6" x14ac:dyDescent="0.4">
      <c r="B268">
        <v>38</v>
      </c>
      <c r="C268" t="s">
        <v>83</v>
      </c>
      <c r="D268" t="s">
        <v>84</v>
      </c>
      <c r="E268" t="str">
        <f t="shared" si="4"/>
        <v>38女個人事業主</v>
      </c>
      <c r="F268" s="2" t="s">
        <v>155</v>
      </c>
    </row>
    <row r="269" spans="2:6" x14ac:dyDescent="0.4">
      <c r="B269">
        <v>39</v>
      </c>
      <c r="C269" t="s">
        <v>83</v>
      </c>
      <c r="D269" t="s">
        <v>84</v>
      </c>
      <c r="E269" t="str">
        <f t="shared" si="4"/>
        <v>39女個人事業主</v>
      </c>
      <c r="F269" s="2" t="s">
        <v>155</v>
      </c>
    </row>
    <row r="270" spans="2:6" x14ac:dyDescent="0.4">
      <c r="B270">
        <v>40</v>
      </c>
      <c r="C270" t="s">
        <v>83</v>
      </c>
      <c r="D270" t="s">
        <v>84</v>
      </c>
      <c r="E270" t="str">
        <f t="shared" si="4"/>
        <v>40女個人事業主</v>
      </c>
      <c r="F270" s="2" t="s">
        <v>156</v>
      </c>
    </row>
    <row r="271" spans="2:6" x14ac:dyDescent="0.4">
      <c r="B271">
        <v>41</v>
      </c>
      <c r="C271" t="s">
        <v>83</v>
      </c>
      <c r="D271" t="s">
        <v>84</v>
      </c>
      <c r="E271" t="str">
        <f t="shared" si="4"/>
        <v>41女個人事業主</v>
      </c>
      <c r="F271" s="2" t="s">
        <v>156</v>
      </c>
    </row>
    <row r="272" spans="2:6" x14ac:dyDescent="0.4">
      <c r="B272">
        <v>42</v>
      </c>
      <c r="C272" t="s">
        <v>83</v>
      </c>
      <c r="D272" t="s">
        <v>84</v>
      </c>
      <c r="E272" t="str">
        <f t="shared" si="4"/>
        <v>42女個人事業主</v>
      </c>
      <c r="F272" s="2" t="s">
        <v>156</v>
      </c>
    </row>
    <row r="273" spans="2:6" x14ac:dyDescent="0.4">
      <c r="B273">
        <v>43</v>
      </c>
      <c r="C273" t="s">
        <v>83</v>
      </c>
      <c r="D273" t="s">
        <v>84</v>
      </c>
      <c r="E273" t="str">
        <f t="shared" si="4"/>
        <v>43女個人事業主</v>
      </c>
      <c r="F273" s="2" t="s">
        <v>156</v>
      </c>
    </row>
    <row r="274" spans="2:6" x14ac:dyDescent="0.4">
      <c r="B274">
        <v>44</v>
      </c>
      <c r="C274" t="s">
        <v>83</v>
      </c>
      <c r="D274" t="s">
        <v>84</v>
      </c>
      <c r="E274" t="str">
        <f t="shared" si="4"/>
        <v>44女個人事業主</v>
      </c>
      <c r="F274" s="2" t="s">
        <v>156</v>
      </c>
    </row>
    <row r="275" spans="2:6" x14ac:dyDescent="0.4">
      <c r="B275">
        <v>45</v>
      </c>
      <c r="C275" t="s">
        <v>83</v>
      </c>
      <c r="D275" t="s">
        <v>84</v>
      </c>
      <c r="E275" t="str">
        <f t="shared" si="4"/>
        <v>45女個人事業主</v>
      </c>
      <c r="F275" s="2" t="s">
        <v>156</v>
      </c>
    </row>
    <row r="276" spans="2:6" x14ac:dyDescent="0.4">
      <c r="B276">
        <v>46</v>
      </c>
      <c r="C276" t="s">
        <v>83</v>
      </c>
      <c r="D276" t="s">
        <v>84</v>
      </c>
      <c r="E276" t="str">
        <f t="shared" si="4"/>
        <v>46女個人事業主</v>
      </c>
      <c r="F276" s="2" t="s">
        <v>156</v>
      </c>
    </row>
    <row r="277" spans="2:6" x14ac:dyDescent="0.4">
      <c r="B277">
        <v>47</v>
      </c>
      <c r="C277" t="s">
        <v>83</v>
      </c>
      <c r="D277" t="s">
        <v>84</v>
      </c>
      <c r="E277" t="str">
        <f t="shared" si="4"/>
        <v>47女個人事業主</v>
      </c>
      <c r="F277" s="2" t="s">
        <v>156</v>
      </c>
    </row>
    <row r="278" spans="2:6" x14ac:dyDescent="0.4">
      <c r="B278">
        <v>48</v>
      </c>
      <c r="C278" t="s">
        <v>83</v>
      </c>
      <c r="D278" t="s">
        <v>84</v>
      </c>
      <c r="E278" t="str">
        <f t="shared" si="4"/>
        <v>48女個人事業主</v>
      </c>
      <c r="F278" s="2" t="s">
        <v>156</v>
      </c>
    </row>
    <row r="279" spans="2:6" x14ac:dyDescent="0.4">
      <c r="B279">
        <v>49</v>
      </c>
      <c r="C279" t="s">
        <v>83</v>
      </c>
      <c r="D279" t="s">
        <v>84</v>
      </c>
      <c r="E279" t="str">
        <f t="shared" si="4"/>
        <v>49女個人事業主</v>
      </c>
      <c r="F279" s="2" t="s">
        <v>156</v>
      </c>
    </row>
    <row r="280" spans="2:6" x14ac:dyDescent="0.4">
      <c r="B280">
        <v>50</v>
      </c>
      <c r="C280" t="s">
        <v>83</v>
      </c>
      <c r="D280" t="s">
        <v>84</v>
      </c>
      <c r="E280" t="str">
        <f t="shared" si="4"/>
        <v>50女個人事業主</v>
      </c>
      <c r="F280" s="2" t="s">
        <v>156</v>
      </c>
    </row>
    <row r="281" spans="2:6" x14ac:dyDescent="0.4">
      <c r="B281">
        <v>51</v>
      </c>
      <c r="C281" t="s">
        <v>83</v>
      </c>
      <c r="D281" t="s">
        <v>84</v>
      </c>
      <c r="E281" t="str">
        <f t="shared" si="4"/>
        <v>51女個人事業主</v>
      </c>
      <c r="F281" s="2" t="s">
        <v>156</v>
      </c>
    </row>
    <row r="282" spans="2:6" x14ac:dyDescent="0.4">
      <c r="B282">
        <v>52</v>
      </c>
      <c r="C282" t="s">
        <v>83</v>
      </c>
      <c r="D282" t="s">
        <v>84</v>
      </c>
      <c r="E282" t="str">
        <f t="shared" si="4"/>
        <v>52女個人事業主</v>
      </c>
      <c r="F282" s="2" t="s">
        <v>156</v>
      </c>
    </row>
    <row r="283" spans="2:6" x14ac:dyDescent="0.4">
      <c r="B283">
        <v>53</v>
      </c>
      <c r="C283" t="s">
        <v>83</v>
      </c>
      <c r="D283" t="s">
        <v>84</v>
      </c>
      <c r="E283" t="str">
        <f t="shared" si="4"/>
        <v>53女個人事業主</v>
      </c>
      <c r="F283" s="2" t="s">
        <v>156</v>
      </c>
    </row>
    <row r="284" spans="2:6" x14ac:dyDescent="0.4">
      <c r="B284">
        <v>54</v>
      </c>
      <c r="C284" t="s">
        <v>83</v>
      </c>
      <c r="D284" t="s">
        <v>84</v>
      </c>
      <c r="E284" t="str">
        <f t="shared" si="4"/>
        <v>54女個人事業主</v>
      </c>
      <c r="F284" s="2" t="s">
        <v>156</v>
      </c>
    </row>
    <row r="285" spans="2:6" x14ac:dyDescent="0.4">
      <c r="B285">
        <v>55</v>
      </c>
      <c r="C285" t="s">
        <v>83</v>
      </c>
      <c r="D285" t="s">
        <v>84</v>
      </c>
      <c r="E285" t="str">
        <f t="shared" si="4"/>
        <v>55女個人事業主</v>
      </c>
      <c r="F285" s="2" t="s">
        <v>156</v>
      </c>
    </row>
    <row r="286" spans="2:6" x14ac:dyDescent="0.4">
      <c r="B286">
        <v>56</v>
      </c>
      <c r="C286" t="s">
        <v>83</v>
      </c>
      <c r="D286" t="s">
        <v>84</v>
      </c>
      <c r="E286" t="str">
        <f t="shared" si="4"/>
        <v>56女個人事業主</v>
      </c>
      <c r="F286" s="2" t="s">
        <v>156</v>
      </c>
    </row>
    <row r="287" spans="2:6" x14ac:dyDescent="0.4">
      <c r="B287">
        <v>57</v>
      </c>
      <c r="C287" t="s">
        <v>83</v>
      </c>
      <c r="D287" t="s">
        <v>84</v>
      </c>
      <c r="E287" t="str">
        <f t="shared" si="4"/>
        <v>57女個人事業主</v>
      </c>
      <c r="F287" s="2" t="s">
        <v>156</v>
      </c>
    </row>
    <row r="288" spans="2:6" x14ac:dyDescent="0.4">
      <c r="B288">
        <v>58</v>
      </c>
      <c r="C288" t="s">
        <v>83</v>
      </c>
      <c r="D288" t="s">
        <v>84</v>
      </c>
      <c r="E288" t="str">
        <f t="shared" si="4"/>
        <v>58女個人事業主</v>
      </c>
      <c r="F288" s="2" t="s">
        <v>156</v>
      </c>
    </row>
    <row r="289" spans="2:6" x14ac:dyDescent="0.4">
      <c r="B289">
        <v>59</v>
      </c>
      <c r="C289" t="s">
        <v>83</v>
      </c>
      <c r="D289" t="s">
        <v>84</v>
      </c>
      <c r="E289" t="str">
        <f t="shared" si="4"/>
        <v>59女個人事業主</v>
      </c>
      <c r="F289" s="2" t="s">
        <v>156</v>
      </c>
    </row>
    <row r="290" spans="2:6" x14ac:dyDescent="0.4">
      <c r="B290">
        <v>60</v>
      </c>
      <c r="C290" t="s">
        <v>83</v>
      </c>
      <c r="D290" t="s">
        <v>84</v>
      </c>
      <c r="E290" t="str">
        <f t="shared" si="4"/>
        <v>60女個人事業主</v>
      </c>
      <c r="F290" s="2" t="s">
        <v>156</v>
      </c>
    </row>
    <row r="291" spans="2:6" x14ac:dyDescent="0.4">
      <c r="B291">
        <v>61</v>
      </c>
      <c r="C291" t="s">
        <v>83</v>
      </c>
      <c r="D291" t="s">
        <v>84</v>
      </c>
      <c r="E291" t="str">
        <f t="shared" si="4"/>
        <v>61女個人事業主</v>
      </c>
      <c r="F291" s="2" t="s">
        <v>156</v>
      </c>
    </row>
    <row r="292" spans="2:6" x14ac:dyDescent="0.4">
      <c r="B292">
        <v>62</v>
      </c>
      <c r="C292" t="s">
        <v>83</v>
      </c>
      <c r="D292" t="s">
        <v>84</v>
      </c>
      <c r="E292" t="str">
        <f t="shared" si="4"/>
        <v>62女個人事業主</v>
      </c>
      <c r="F292" s="2" t="s">
        <v>156</v>
      </c>
    </row>
    <row r="293" spans="2:6" x14ac:dyDescent="0.4">
      <c r="B293">
        <v>63</v>
      </c>
      <c r="C293" t="s">
        <v>83</v>
      </c>
      <c r="D293" t="s">
        <v>84</v>
      </c>
      <c r="E293" t="str">
        <f t="shared" si="4"/>
        <v>63女個人事業主</v>
      </c>
      <c r="F293" s="2" t="s">
        <v>156</v>
      </c>
    </row>
    <row r="294" spans="2:6" x14ac:dyDescent="0.4">
      <c r="B294">
        <v>64</v>
      </c>
      <c r="C294" t="s">
        <v>83</v>
      </c>
      <c r="D294" t="s">
        <v>84</v>
      </c>
      <c r="E294" t="str">
        <f t="shared" si="4"/>
        <v>64女個人事業主</v>
      </c>
      <c r="F294" s="2" t="s">
        <v>156</v>
      </c>
    </row>
    <row r="295" spans="2:6" x14ac:dyDescent="0.4">
      <c r="B295">
        <v>65</v>
      </c>
      <c r="C295" t="s">
        <v>83</v>
      </c>
      <c r="D295" t="s">
        <v>84</v>
      </c>
      <c r="E295" t="str">
        <f t="shared" si="4"/>
        <v>65女個人事業主</v>
      </c>
      <c r="F295" s="2" t="s">
        <v>156</v>
      </c>
    </row>
    <row r="296" spans="2:6" x14ac:dyDescent="0.4">
      <c r="B296">
        <v>66</v>
      </c>
      <c r="C296" t="s">
        <v>83</v>
      </c>
      <c r="D296" t="s">
        <v>84</v>
      </c>
      <c r="E296" t="str">
        <f t="shared" si="4"/>
        <v>66女個人事業主</v>
      </c>
      <c r="F296" s="2" t="s">
        <v>156</v>
      </c>
    </row>
    <row r="297" spans="2:6" x14ac:dyDescent="0.4">
      <c r="B297">
        <v>67</v>
      </c>
      <c r="C297" t="s">
        <v>83</v>
      </c>
      <c r="D297" t="s">
        <v>84</v>
      </c>
      <c r="E297" t="str">
        <f t="shared" si="4"/>
        <v>67女個人事業主</v>
      </c>
      <c r="F297" s="2" t="s">
        <v>156</v>
      </c>
    </row>
    <row r="298" spans="2:6" x14ac:dyDescent="0.4">
      <c r="B298">
        <v>68</v>
      </c>
      <c r="C298" t="s">
        <v>83</v>
      </c>
      <c r="D298" t="s">
        <v>84</v>
      </c>
      <c r="E298" t="str">
        <f t="shared" si="4"/>
        <v>68女個人事業主</v>
      </c>
      <c r="F298" s="2" t="s">
        <v>156</v>
      </c>
    </row>
    <row r="299" spans="2:6" x14ac:dyDescent="0.4">
      <c r="B299">
        <v>69</v>
      </c>
      <c r="C299" t="s">
        <v>83</v>
      </c>
      <c r="D299" t="s">
        <v>84</v>
      </c>
      <c r="E299" t="str">
        <f t="shared" si="4"/>
        <v>69女個人事業主</v>
      </c>
      <c r="F299" s="2" t="s">
        <v>156</v>
      </c>
    </row>
    <row r="300" spans="2:6" x14ac:dyDescent="0.4">
      <c r="B300">
        <v>70</v>
      </c>
      <c r="C300" t="s">
        <v>83</v>
      </c>
      <c r="D300" t="s">
        <v>84</v>
      </c>
      <c r="E300" t="str">
        <f t="shared" si="4"/>
        <v>70女個人事業主</v>
      </c>
      <c r="F300" s="2" t="s">
        <v>156</v>
      </c>
    </row>
    <row r="301" spans="2:6" x14ac:dyDescent="0.4">
      <c r="B301">
        <v>71</v>
      </c>
      <c r="C301" t="s">
        <v>83</v>
      </c>
      <c r="D301" t="s">
        <v>84</v>
      </c>
      <c r="E301" t="str">
        <f t="shared" si="4"/>
        <v>71女個人事業主</v>
      </c>
      <c r="F301" s="2" t="s">
        <v>156</v>
      </c>
    </row>
    <row r="302" spans="2:6" x14ac:dyDescent="0.4">
      <c r="B302">
        <v>72</v>
      </c>
      <c r="C302" t="s">
        <v>83</v>
      </c>
      <c r="D302" t="s">
        <v>84</v>
      </c>
      <c r="E302" t="str">
        <f t="shared" si="4"/>
        <v>72女個人事業主</v>
      </c>
      <c r="F302" s="2" t="s">
        <v>156</v>
      </c>
    </row>
    <row r="303" spans="2:6" x14ac:dyDescent="0.4">
      <c r="B303">
        <v>73</v>
      </c>
      <c r="C303" t="s">
        <v>83</v>
      </c>
      <c r="D303" t="s">
        <v>84</v>
      </c>
      <c r="E303" t="str">
        <f t="shared" si="4"/>
        <v>73女個人事業主</v>
      </c>
      <c r="F303" s="2" t="s">
        <v>156</v>
      </c>
    </row>
    <row r="304" spans="2:6" x14ac:dyDescent="0.4">
      <c r="B304">
        <v>74</v>
      </c>
      <c r="C304" t="s">
        <v>83</v>
      </c>
      <c r="D304" t="s">
        <v>84</v>
      </c>
      <c r="E304" t="str">
        <f t="shared" si="4"/>
        <v>74女個人事業主</v>
      </c>
      <c r="F304" s="2" t="s">
        <v>156</v>
      </c>
    </row>
    <row r="305" spans="2:6" x14ac:dyDescent="0.4">
      <c r="B305">
        <v>75</v>
      </c>
      <c r="C305" t="s">
        <v>83</v>
      </c>
      <c r="D305" t="s">
        <v>84</v>
      </c>
      <c r="E305" t="str">
        <f t="shared" si="4"/>
        <v>75女個人事業主</v>
      </c>
      <c r="F305" s="2" t="s">
        <v>156</v>
      </c>
    </row>
    <row r="306" spans="2:6" x14ac:dyDescent="0.4">
      <c r="F306" s="2"/>
    </row>
    <row r="307" spans="2:6" x14ac:dyDescent="0.4">
      <c r="B307">
        <v>1</v>
      </c>
      <c r="C307" t="s">
        <v>82</v>
      </c>
      <c r="D307" t="s">
        <v>85</v>
      </c>
      <c r="E307" t="str">
        <f t="shared" si="4"/>
        <v>1男一人親方</v>
      </c>
      <c r="F307" s="2" t="s">
        <v>87</v>
      </c>
    </row>
    <row r="308" spans="2:6" x14ac:dyDescent="0.4">
      <c r="B308">
        <v>2</v>
      </c>
      <c r="C308" t="s">
        <v>82</v>
      </c>
      <c r="D308" t="s">
        <v>85</v>
      </c>
      <c r="E308" t="str">
        <f t="shared" si="4"/>
        <v>2男一人親方</v>
      </c>
      <c r="F308" s="2" t="s">
        <v>87</v>
      </c>
    </row>
    <row r="309" spans="2:6" x14ac:dyDescent="0.4">
      <c r="B309">
        <v>3</v>
      </c>
      <c r="C309" t="s">
        <v>82</v>
      </c>
      <c r="D309" t="s">
        <v>85</v>
      </c>
      <c r="E309" t="str">
        <f t="shared" si="4"/>
        <v>3男一人親方</v>
      </c>
      <c r="F309" s="2" t="s">
        <v>87</v>
      </c>
    </row>
    <row r="310" spans="2:6" x14ac:dyDescent="0.4">
      <c r="B310">
        <v>4</v>
      </c>
      <c r="C310" t="s">
        <v>82</v>
      </c>
      <c r="D310" t="s">
        <v>85</v>
      </c>
      <c r="E310" t="str">
        <f t="shared" si="4"/>
        <v>4男一人親方</v>
      </c>
      <c r="F310" s="2" t="s">
        <v>87</v>
      </c>
    </row>
    <row r="311" spans="2:6" x14ac:dyDescent="0.4">
      <c r="B311">
        <v>5</v>
      </c>
      <c r="C311" t="s">
        <v>82</v>
      </c>
      <c r="D311" t="s">
        <v>85</v>
      </c>
      <c r="E311" t="str">
        <f t="shared" si="4"/>
        <v>5男一人親方</v>
      </c>
      <c r="F311" s="2" t="s">
        <v>87</v>
      </c>
    </row>
    <row r="312" spans="2:6" x14ac:dyDescent="0.4">
      <c r="B312">
        <v>6</v>
      </c>
      <c r="C312" t="s">
        <v>82</v>
      </c>
      <c r="D312" t="s">
        <v>85</v>
      </c>
      <c r="E312" t="str">
        <f t="shared" si="4"/>
        <v>6男一人親方</v>
      </c>
      <c r="F312" s="2" t="s">
        <v>87</v>
      </c>
    </row>
    <row r="313" spans="2:6" x14ac:dyDescent="0.4">
      <c r="B313">
        <v>7</v>
      </c>
      <c r="C313" t="s">
        <v>82</v>
      </c>
      <c r="D313" t="s">
        <v>85</v>
      </c>
      <c r="E313" t="str">
        <f t="shared" si="4"/>
        <v>7男一人親方</v>
      </c>
      <c r="F313" s="2" t="s">
        <v>87</v>
      </c>
    </row>
    <row r="314" spans="2:6" x14ac:dyDescent="0.4">
      <c r="B314">
        <v>8</v>
      </c>
      <c r="C314" t="s">
        <v>82</v>
      </c>
      <c r="D314" t="s">
        <v>85</v>
      </c>
      <c r="E314" t="str">
        <f t="shared" si="4"/>
        <v>8男一人親方</v>
      </c>
      <c r="F314" s="2" t="s">
        <v>87</v>
      </c>
    </row>
    <row r="315" spans="2:6" x14ac:dyDescent="0.4">
      <c r="B315">
        <v>9</v>
      </c>
      <c r="C315" t="s">
        <v>82</v>
      </c>
      <c r="D315" t="s">
        <v>85</v>
      </c>
      <c r="E315" t="str">
        <f t="shared" si="4"/>
        <v>9男一人親方</v>
      </c>
      <c r="F315" s="2" t="s">
        <v>87</v>
      </c>
    </row>
    <row r="316" spans="2:6" x14ac:dyDescent="0.4">
      <c r="B316">
        <v>10</v>
      </c>
      <c r="C316" t="s">
        <v>82</v>
      </c>
      <c r="D316" t="s">
        <v>85</v>
      </c>
      <c r="E316" t="str">
        <f t="shared" si="4"/>
        <v>10男一人親方</v>
      </c>
      <c r="F316" s="2" t="s">
        <v>87</v>
      </c>
    </row>
    <row r="317" spans="2:6" x14ac:dyDescent="0.4">
      <c r="B317">
        <v>11</v>
      </c>
      <c r="C317" t="s">
        <v>82</v>
      </c>
      <c r="D317" t="s">
        <v>85</v>
      </c>
      <c r="E317" t="str">
        <f t="shared" si="4"/>
        <v>11男一人親方</v>
      </c>
      <c r="F317" s="2" t="s">
        <v>87</v>
      </c>
    </row>
    <row r="318" spans="2:6" x14ac:dyDescent="0.4">
      <c r="B318">
        <v>12</v>
      </c>
      <c r="C318" t="s">
        <v>82</v>
      </c>
      <c r="D318" t="s">
        <v>85</v>
      </c>
      <c r="E318" t="str">
        <f t="shared" si="4"/>
        <v>12男一人親方</v>
      </c>
      <c r="F318" s="2" t="s">
        <v>87</v>
      </c>
    </row>
    <row r="319" spans="2:6" x14ac:dyDescent="0.4">
      <c r="B319">
        <v>13</v>
      </c>
      <c r="C319" t="s">
        <v>82</v>
      </c>
      <c r="D319" t="s">
        <v>85</v>
      </c>
      <c r="E319" t="str">
        <f t="shared" si="4"/>
        <v>13男一人親方</v>
      </c>
      <c r="F319" s="2" t="s">
        <v>87</v>
      </c>
    </row>
    <row r="320" spans="2:6" x14ac:dyDescent="0.4">
      <c r="B320">
        <v>14</v>
      </c>
      <c r="C320" t="s">
        <v>82</v>
      </c>
      <c r="D320" t="s">
        <v>85</v>
      </c>
      <c r="E320" t="str">
        <f t="shared" si="4"/>
        <v>14男一人親方</v>
      </c>
      <c r="F320" s="2" t="s">
        <v>87</v>
      </c>
    </row>
    <row r="321" spans="2:6" x14ac:dyDescent="0.4">
      <c r="B321">
        <v>15</v>
      </c>
      <c r="C321" t="s">
        <v>82</v>
      </c>
      <c r="D321" t="s">
        <v>85</v>
      </c>
      <c r="E321" t="str">
        <f t="shared" si="4"/>
        <v>15男一人親方</v>
      </c>
      <c r="F321" s="2" t="s">
        <v>87</v>
      </c>
    </row>
    <row r="322" spans="2:6" x14ac:dyDescent="0.4">
      <c r="B322">
        <v>16</v>
      </c>
      <c r="C322" t="s">
        <v>82</v>
      </c>
      <c r="D322" t="s">
        <v>85</v>
      </c>
      <c r="E322" t="str">
        <f t="shared" si="4"/>
        <v>16男一人親方</v>
      </c>
      <c r="F322" s="2" t="s">
        <v>87</v>
      </c>
    </row>
    <row r="323" spans="2:6" x14ac:dyDescent="0.4">
      <c r="B323">
        <v>17</v>
      </c>
      <c r="C323" t="s">
        <v>82</v>
      </c>
      <c r="D323" t="s">
        <v>85</v>
      </c>
      <c r="E323" t="str">
        <f t="shared" ref="E323:E386" si="5">B323&amp;C323&amp;D323</f>
        <v>17男一人親方</v>
      </c>
      <c r="F323" s="2" t="s">
        <v>87</v>
      </c>
    </row>
    <row r="324" spans="2:6" x14ac:dyDescent="0.4">
      <c r="B324">
        <v>18</v>
      </c>
      <c r="C324" t="s">
        <v>82</v>
      </c>
      <c r="D324" t="s">
        <v>85</v>
      </c>
      <c r="E324" t="str">
        <f t="shared" si="5"/>
        <v>18男一人親方</v>
      </c>
      <c r="F324" s="2" t="s">
        <v>87</v>
      </c>
    </row>
    <row r="325" spans="2:6" x14ac:dyDescent="0.4">
      <c r="B325">
        <v>19</v>
      </c>
      <c r="C325" t="s">
        <v>82</v>
      </c>
      <c r="D325" t="s">
        <v>85</v>
      </c>
      <c r="E325" t="str">
        <f t="shared" si="5"/>
        <v>19男一人親方</v>
      </c>
      <c r="F325" s="2" t="s">
        <v>87</v>
      </c>
    </row>
    <row r="326" spans="2:6" x14ac:dyDescent="0.4">
      <c r="B326">
        <v>20</v>
      </c>
      <c r="C326" t="s">
        <v>82</v>
      </c>
      <c r="D326" t="s">
        <v>85</v>
      </c>
      <c r="E326" t="str">
        <f t="shared" si="5"/>
        <v>20男一人親方</v>
      </c>
      <c r="F326" s="2" t="s">
        <v>87</v>
      </c>
    </row>
    <row r="327" spans="2:6" x14ac:dyDescent="0.4">
      <c r="B327">
        <v>21</v>
      </c>
      <c r="C327" t="s">
        <v>82</v>
      </c>
      <c r="D327" t="s">
        <v>85</v>
      </c>
      <c r="E327" t="str">
        <f t="shared" si="5"/>
        <v>21男一人親方</v>
      </c>
      <c r="F327" s="2" t="s">
        <v>87</v>
      </c>
    </row>
    <row r="328" spans="2:6" x14ac:dyDescent="0.4">
      <c r="B328">
        <v>22</v>
      </c>
      <c r="C328" t="s">
        <v>82</v>
      </c>
      <c r="D328" t="s">
        <v>85</v>
      </c>
      <c r="E328" t="str">
        <f t="shared" si="5"/>
        <v>22男一人親方</v>
      </c>
      <c r="F328" s="2" t="s">
        <v>87</v>
      </c>
    </row>
    <row r="329" spans="2:6" x14ac:dyDescent="0.4">
      <c r="B329">
        <v>23</v>
      </c>
      <c r="C329" t="s">
        <v>82</v>
      </c>
      <c r="D329" t="s">
        <v>85</v>
      </c>
      <c r="E329" t="str">
        <f t="shared" si="5"/>
        <v>23男一人親方</v>
      </c>
      <c r="F329" s="2" t="s">
        <v>87</v>
      </c>
    </row>
    <row r="330" spans="2:6" x14ac:dyDescent="0.4">
      <c r="B330">
        <v>24</v>
      </c>
      <c r="C330" t="s">
        <v>82</v>
      </c>
      <c r="D330" t="s">
        <v>85</v>
      </c>
      <c r="E330" t="str">
        <f t="shared" si="5"/>
        <v>24男一人親方</v>
      </c>
      <c r="F330" s="2" t="s">
        <v>87</v>
      </c>
    </row>
    <row r="331" spans="2:6" x14ac:dyDescent="0.4">
      <c r="B331">
        <v>25</v>
      </c>
      <c r="C331" t="s">
        <v>82</v>
      </c>
      <c r="D331" t="s">
        <v>85</v>
      </c>
      <c r="E331" t="str">
        <f t="shared" si="5"/>
        <v>25男一人親方</v>
      </c>
      <c r="F331" s="2" t="s">
        <v>88</v>
      </c>
    </row>
    <row r="332" spans="2:6" x14ac:dyDescent="0.4">
      <c r="B332">
        <v>26</v>
      </c>
      <c r="C332" t="s">
        <v>82</v>
      </c>
      <c r="D332" t="s">
        <v>85</v>
      </c>
      <c r="E332" t="str">
        <f t="shared" si="5"/>
        <v>26男一人親方</v>
      </c>
      <c r="F332" s="2" t="s">
        <v>88</v>
      </c>
    </row>
    <row r="333" spans="2:6" x14ac:dyDescent="0.4">
      <c r="B333">
        <v>27</v>
      </c>
      <c r="C333" t="s">
        <v>82</v>
      </c>
      <c r="D333" t="s">
        <v>85</v>
      </c>
      <c r="E333" t="str">
        <f t="shared" si="5"/>
        <v>27男一人親方</v>
      </c>
      <c r="F333" s="2" t="s">
        <v>88</v>
      </c>
    </row>
    <row r="334" spans="2:6" x14ac:dyDescent="0.4">
      <c r="B334">
        <v>28</v>
      </c>
      <c r="C334" t="s">
        <v>82</v>
      </c>
      <c r="D334" t="s">
        <v>85</v>
      </c>
      <c r="E334" t="str">
        <f t="shared" si="5"/>
        <v>28男一人親方</v>
      </c>
      <c r="F334" s="2" t="s">
        <v>88</v>
      </c>
    </row>
    <row r="335" spans="2:6" x14ac:dyDescent="0.4">
      <c r="B335">
        <v>29</v>
      </c>
      <c r="C335" t="s">
        <v>82</v>
      </c>
      <c r="D335" t="s">
        <v>85</v>
      </c>
      <c r="E335" t="str">
        <f t="shared" si="5"/>
        <v>29男一人親方</v>
      </c>
      <c r="F335" s="2" t="s">
        <v>88</v>
      </c>
    </row>
    <row r="336" spans="2:6" x14ac:dyDescent="0.4">
      <c r="B336">
        <v>30</v>
      </c>
      <c r="C336" t="s">
        <v>82</v>
      </c>
      <c r="D336" t="s">
        <v>85</v>
      </c>
      <c r="E336" t="str">
        <f t="shared" si="5"/>
        <v>30男一人親方</v>
      </c>
      <c r="F336" s="2" t="s">
        <v>89</v>
      </c>
    </row>
    <row r="337" spans="2:6" x14ac:dyDescent="0.4">
      <c r="B337">
        <v>31</v>
      </c>
      <c r="C337" t="s">
        <v>82</v>
      </c>
      <c r="D337" t="s">
        <v>85</v>
      </c>
      <c r="E337" t="str">
        <f t="shared" si="5"/>
        <v>31男一人親方</v>
      </c>
      <c r="F337" s="2" t="s">
        <v>89</v>
      </c>
    </row>
    <row r="338" spans="2:6" x14ac:dyDescent="0.4">
      <c r="B338">
        <v>32</v>
      </c>
      <c r="C338" t="s">
        <v>82</v>
      </c>
      <c r="D338" t="s">
        <v>85</v>
      </c>
      <c r="E338" t="str">
        <f t="shared" si="5"/>
        <v>32男一人親方</v>
      </c>
      <c r="F338" s="2" t="s">
        <v>89</v>
      </c>
    </row>
    <row r="339" spans="2:6" x14ac:dyDescent="0.4">
      <c r="B339">
        <v>33</v>
      </c>
      <c r="C339" t="s">
        <v>82</v>
      </c>
      <c r="D339" t="s">
        <v>85</v>
      </c>
      <c r="E339" t="str">
        <f t="shared" si="5"/>
        <v>33男一人親方</v>
      </c>
      <c r="F339" s="2" t="s">
        <v>89</v>
      </c>
    </row>
    <row r="340" spans="2:6" x14ac:dyDescent="0.4">
      <c r="B340">
        <v>34</v>
      </c>
      <c r="C340" t="s">
        <v>82</v>
      </c>
      <c r="D340" t="s">
        <v>85</v>
      </c>
      <c r="E340" t="str">
        <f t="shared" si="5"/>
        <v>34男一人親方</v>
      </c>
      <c r="F340" s="2" t="s">
        <v>89</v>
      </c>
    </row>
    <row r="341" spans="2:6" x14ac:dyDescent="0.4">
      <c r="B341">
        <v>35</v>
      </c>
      <c r="C341" t="s">
        <v>82</v>
      </c>
      <c r="D341" t="s">
        <v>85</v>
      </c>
      <c r="E341" t="str">
        <f t="shared" si="5"/>
        <v>35男一人親方</v>
      </c>
      <c r="F341" s="2" t="s">
        <v>96</v>
      </c>
    </row>
    <row r="342" spans="2:6" x14ac:dyDescent="0.4">
      <c r="B342">
        <v>36</v>
      </c>
      <c r="C342" t="s">
        <v>82</v>
      </c>
      <c r="D342" t="s">
        <v>85</v>
      </c>
      <c r="E342" t="str">
        <f t="shared" si="5"/>
        <v>36男一人親方</v>
      </c>
      <c r="F342" s="2" t="s">
        <v>96</v>
      </c>
    </row>
    <row r="343" spans="2:6" x14ac:dyDescent="0.4">
      <c r="B343">
        <v>37</v>
      </c>
      <c r="C343" t="s">
        <v>82</v>
      </c>
      <c r="D343" t="s">
        <v>85</v>
      </c>
      <c r="E343" t="str">
        <f t="shared" si="5"/>
        <v>37男一人親方</v>
      </c>
      <c r="F343" s="2" t="s">
        <v>96</v>
      </c>
    </row>
    <row r="344" spans="2:6" x14ac:dyDescent="0.4">
      <c r="B344">
        <v>38</v>
      </c>
      <c r="C344" t="s">
        <v>82</v>
      </c>
      <c r="D344" t="s">
        <v>85</v>
      </c>
      <c r="E344" t="str">
        <f t="shared" si="5"/>
        <v>38男一人親方</v>
      </c>
      <c r="F344" s="2" t="s">
        <v>96</v>
      </c>
    </row>
    <row r="345" spans="2:6" x14ac:dyDescent="0.4">
      <c r="B345">
        <v>39</v>
      </c>
      <c r="C345" t="s">
        <v>82</v>
      </c>
      <c r="D345" t="s">
        <v>85</v>
      </c>
      <c r="E345" t="str">
        <f t="shared" si="5"/>
        <v>39男一人親方</v>
      </c>
      <c r="F345" s="2" t="s">
        <v>96</v>
      </c>
    </row>
    <row r="346" spans="2:6" x14ac:dyDescent="0.4">
      <c r="B346">
        <v>40</v>
      </c>
      <c r="C346" t="s">
        <v>82</v>
      </c>
      <c r="D346" t="s">
        <v>85</v>
      </c>
      <c r="E346" t="str">
        <f t="shared" si="5"/>
        <v>40男一人親方</v>
      </c>
      <c r="F346" s="2" t="s">
        <v>96</v>
      </c>
    </row>
    <row r="347" spans="2:6" x14ac:dyDescent="0.4">
      <c r="B347">
        <v>41</v>
      </c>
      <c r="C347" t="s">
        <v>82</v>
      </c>
      <c r="D347" t="s">
        <v>85</v>
      </c>
      <c r="E347" t="str">
        <f t="shared" si="5"/>
        <v>41男一人親方</v>
      </c>
      <c r="F347" s="2" t="s">
        <v>96</v>
      </c>
    </row>
    <row r="348" spans="2:6" x14ac:dyDescent="0.4">
      <c r="B348">
        <v>42</v>
      </c>
      <c r="C348" t="s">
        <v>82</v>
      </c>
      <c r="D348" t="s">
        <v>85</v>
      </c>
      <c r="E348" t="str">
        <f t="shared" si="5"/>
        <v>42男一人親方</v>
      </c>
      <c r="F348" s="2" t="s">
        <v>96</v>
      </c>
    </row>
    <row r="349" spans="2:6" x14ac:dyDescent="0.4">
      <c r="B349">
        <v>43</v>
      </c>
      <c r="C349" t="s">
        <v>82</v>
      </c>
      <c r="D349" t="s">
        <v>85</v>
      </c>
      <c r="E349" t="str">
        <f t="shared" si="5"/>
        <v>43男一人親方</v>
      </c>
      <c r="F349" s="2" t="s">
        <v>96</v>
      </c>
    </row>
    <row r="350" spans="2:6" x14ac:dyDescent="0.4">
      <c r="B350">
        <v>44</v>
      </c>
      <c r="C350" t="s">
        <v>82</v>
      </c>
      <c r="D350" t="s">
        <v>85</v>
      </c>
      <c r="E350" t="str">
        <f t="shared" si="5"/>
        <v>44男一人親方</v>
      </c>
      <c r="F350" s="2" t="s">
        <v>96</v>
      </c>
    </row>
    <row r="351" spans="2:6" x14ac:dyDescent="0.4">
      <c r="B351">
        <v>45</v>
      </c>
      <c r="C351" t="s">
        <v>82</v>
      </c>
      <c r="D351" t="s">
        <v>85</v>
      </c>
      <c r="E351" t="str">
        <f t="shared" si="5"/>
        <v>45男一人親方</v>
      </c>
      <c r="F351" s="2" t="s">
        <v>96</v>
      </c>
    </row>
    <row r="352" spans="2:6" x14ac:dyDescent="0.4">
      <c r="B352">
        <v>46</v>
      </c>
      <c r="C352" t="s">
        <v>82</v>
      </c>
      <c r="D352" t="s">
        <v>85</v>
      </c>
      <c r="E352" t="str">
        <f t="shared" si="5"/>
        <v>46男一人親方</v>
      </c>
      <c r="F352" s="2" t="s">
        <v>96</v>
      </c>
    </row>
    <row r="353" spans="2:6" x14ac:dyDescent="0.4">
      <c r="B353">
        <v>47</v>
      </c>
      <c r="C353" t="s">
        <v>82</v>
      </c>
      <c r="D353" t="s">
        <v>85</v>
      </c>
      <c r="E353" t="str">
        <f t="shared" si="5"/>
        <v>47男一人親方</v>
      </c>
      <c r="F353" s="2" t="s">
        <v>96</v>
      </c>
    </row>
    <row r="354" spans="2:6" x14ac:dyDescent="0.4">
      <c r="B354">
        <v>48</v>
      </c>
      <c r="C354" t="s">
        <v>82</v>
      </c>
      <c r="D354" t="s">
        <v>85</v>
      </c>
      <c r="E354" t="str">
        <f t="shared" si="5"/>
        <v>48男一人親方</v>
      </c>
      <c r="F354" s="2" t="s">
        <v>96</v>
      </c>
    </row>
    <row r="355" spans="2:6" x14ac:dyDescent="0.4">
      <c r="B355">
        <v>49</v>
      </c>
      <c r="C355" t="s">
        <v>82</v>
      </c>
      <c r="D355" t="s">
        <v>85</v>
      </c>
      <c r="E355" t="str">
        <f t="shared" si="5"/>
        <v>49男一人親方</v>
      </c>
      <c r="F355" s="2" t="s">
        <v>96</v>
      </c>
    </row>
    <row r="356" spans="2:6" x14ac:dyDescent="0.4">
      <c r="B356">
        <v>50</v>
      </c>
      <c r="C356" t="s">
        <v>82</v>
      </c>
      <c r="D356" t="s">
        <v>85</v>
      </c>
      <c r="E356" t="str">
        <f t="shared" si="5"/>
        <v>50男一人親方</v>
      </c>
      <c r="F356" s="2" t="s">
        <v>90</v>
      </c>
    </row>
    <row r="357" spans="2:6" x14ac:dyDescent="0.4">
      <c r="B357">
        <v>51</v>
      </c>
      <c r="C357" t="s">
        <v>82</v>
      </c>
      <c r="D357" t="s">
        <v>85</v>
      </c>
      <c r="E357" t="str">
        <f t="shared" si="5"/>
        <v>51男一人親方</v>
      </c>
      <c r="F357" s="2" t="s">
        <v>90</v>
      </c>
    </row>
    <row r="358" spans="2:6" x14ac:dyDescent="0.4">
      <c r="B358">
        <v>52</v>
      </c>
      <c r="C358" t="s">
        <v>82</v>
      </c>
      <c r="D358" t="s">
        <v>85</v>
      </c>
      <c r="E358" t="str">
        <f t="shared" si="5"/>
        <v>52男一人親方</v>
      </c>
      <c r="F358" s="2" t="s">
        <v>90</v>
      </c>
    </row>
    <row r="359" spans="2:6" x14ac:dyDescent="0.4">
      <c r="B359">
        <v>53</v>
      </c>
      <c r="C359" t="s">
        <v>82</v>
      </c>
      <c r="D359" t="s">
        <v>85</v>
      </c>
      <c r="E359" t="str">
        <f t="shared" si="5"/>
        <v>53男一人親方</v>
      </c>
      <c r="F359" s="2" t="s">
        <v>90</v>
      </c>
    </row>
    <row r="360" spans="2:6" x14ac:dyDescent="0.4">
      <c r="B360">
        <v>54</v>
      </c>
      <c r="C360" t="s">
        <v>82</v>
      </c>
      <c r="D360" t="s">
        <v>85</v>
      </c>
      <c r="E360" t="str">
        <f t="shared" si="5"/>
        <v>54男一人親方</v>
      </c>
      <c r="F360" s="2" t="s">
        <v>90</v>
      </c>
    </row>
    <row r="361" spans="2:6" x14ac:dyDescent="0.4">
      <c r="B361">
        <v>55</v>
      </c>
      <c r="C361" t="s">
        <v>82</v>
      </c>
      <c r="D361" t="s">
        <v>85</v>
      </c>
      <c r="E361" t="str">
        <f t="shared" si="5"/>
        <v>55男一人親方</v>
      </c>
      <c r="F361" s="2" t="s">
        <v>90</v>
      </c>
    </row>
    <row r="362" spans="2:6" x14ac:dyDescent="0.4">
      <c r="B362">
        <v>56</v>
      </c>
      <c r="C362" t="s">
        <v>82</v>
      </c>
      <c r="D362" t="s">
        <v>85</v>
      </c>
      <c r="E362" t="str">
        <f t="shared" si="5"/>
        <v>56男一人親方</v>
      </c>
      <c r="F362" s="2" t="s">
        <v>90</v>
      </c>
    </row>
    <row r="363" spans="2:6" x14ac:dyDescent="0.4">
      <c r="B363">
        <v>57</v>
      </c>
      <c r="C363" t="s">
        <v>82</v>
      </c>
      <c r="D363" t="s">
        <v>85</v>
      </c>
      <c r="E363" t="str">
        <f t="shared" si="5"/>
        <v>57男一人親方</v>
      </c>
      <c r="F363" s="2" t="s">
        <v>90</v>
      </c>
    </row>
    <row r="364" spans="2:6" x14ac:dyDescent="0.4">
      <c r="B364">
        <v>58</v>
      </c>
      <c r="C364" t="s">
        <v>82</v>
      </c>
      <c r="D364" t="s">
        <v>85</v>
      </c>
      <c r="E364" t="str">
        <f t="shared" si="5"/>
        <v>58男一人親方</v>
      </c>
      <c r="F364" s="2" t="s">
        <v>90</v>
      </c>
    </row>
    <row r="365" spans="2:6" x14ac:dyDescent="0.4">
      <c r="B365">
        <v>59</v>
      </c>
      <c r="C365" t="s">
        <v>82</v>
      </c>
      <c r="D365" t="s">
        <v>85</v>
      </c>
      <c r="E365" t="str">
        <f t="shared" si="5"/>
        <v>59男一人親方</v>
      </c>
      <c r="F365" s="2" t="s">
        <v>90</v>
      </c>
    </row>
    <row r="366" spans="2:6" x14ac:dyDescent="0.4">
      <c r="B366">
        <v>60</v>
      </c>
      <c r="C366" t="s">
        <v>82</v>
      </c>
      <c r="D366" t="s">
        <v>85</v>
      </c>
      <c r="E366" t="str">
        <f t="shared" si="5"/>
        <v>60男一人親方</v>
      </c>
      <c r="F366" s="2" t="s">
        <v>90</v>
      </c>
    </row>
    <row r="367" spans="2:6" x14ac:dyDescent="0.4">
      <c r="B367">
        <v>61</v>
      </c>
      <c r="C367" t="s">
        <v>82</v>
      </c>
      <c r="D367" t="s">
        <v>85</v>
      </c>
      <c r="E367" t="str">
        <f t="shared" si="5"/>
        <v>61男一人親方</v>
      </c>
      <c r="F367" s="2" t="s">
        <v>90</v>
      </c>
    </row>
    <row r="368" spans="2:6" x14ac:dyDescent="0.4">
      <c r="B368">
        <v>62</v>
      </c>
      <c r="C368" t="s">
        <v>82</v>
      </c>
      <c r="D368" t="s">
        <v>85</v>
      </c>
      <c r="E368" t="str">
        <f t="shared" si="5"/>
        <v>62男一人親方</v>
      </c>
      <c r="F368" s="2" t="s">
        <v>90</v>
      </c>
    </row>
    <row r="369" spans="2:6" x14ac:dyDescent="0.4">
      <c r="B369">
        <v>63</v>
      </c>
      <c r="C369" t="s">
        <v>82</v>
      </c>
      <c r="D369" t="s">
        <v>85</v>
      </c>
      <c r="E369" t="str">
        <f t="shared" si="5"/>
        <v>63男一人親方</v>
      </c>
      <c r="F369" s="2" t="s">
        <v>90</v>
      </c>
    </row>
    <row r="370" spans="2:6" x14ac:dyDescent="0.4">
      <c r="B370">
        <v>64</v>
      </c>
      <c r="C370" t="s">
        <v>82</v>
      </c>
      <c r="D370" t="s">
        <v>85</v>
      </c>
      <c r="E370" t="str">
        <f t="shared" si="5"/>
        <v>64男一人親方</v>
      </c>
      <c r="F370" s="2" t="s">
        <v>90</v>
      </c>
    </row>
    <row r="371" spans="2:6" x14ac:dyDescent="0.4">
      <c r="B371">
        <v>65</v>
      </c>
      <c r="C371" t="s">
        <v>82</v>
      </c>
      <c r="D371" t="s">
        <v>85</v>
      </c>
      <c r="E371" t="str">
        <f t="shared" si="5"/>
        <v>65男一人親方</v>
      </c>
      <c r="F371" s="2" t="s">
        <v>90</v>
      </c>
    </row>
    <row r="372" spans="2:6" x14ac:dyDescent="0.4">
      <c r="B372">
        <v>66</v>
      </c>
      <c r="C372" t="s">
        <v>82</v>
      </c>
      <c r="D372" t="s">
        <v>85</v>
      </c>
      <c r="E372" t="str">
        <f t="shared" si="5"/>
        <v>66男一人親方</v>
      </c>
      <c r="F372" s="2" t="s">
        <v>90</v>
      </c>
    </row>
    <row r="373" spans="2:6" x14ac:dyDescent="0.4">
      <c r="B373">
        <v>67</v>
      </c>
      <c r="C373" t="s">
        <v>82</v>
      </c>
      <c r="D373" t="s">
        <v>85</v>
      </c>
      <c r="E373" t="str">
        <f t="shared" si="5"/>
        <v>67男一人親方</v>
      </c>
      <c r="F373" s="2" t="s">
        <v>90</v>
      </c>
    </row>
    <row r="374" spans="2:6" x14ac:dyDescent="0.4">
      <c r="B374">
        <v>68</v>
      </c>
      <c r="C374" t="s">
        <v>82</v>
      </c>
      <c r="D374" t="s">
        <v>85</v>
      </c>
      <c r="E374" t="str">
        <f t="shared" si="5"/>
        <v>68男一人親方</v>
      </c>
      <c r="F374" s="2" t="s">
        <v>90</v>
      </c>
    </row>
    <row r="375" spans="2:6" x14ac:dyDescent="0.4">
      <c r="B375">
        <v>69</v>
      </c>
      <c r="C375" t="s">
        <v>82</v>
      </c>
      <c r="D375" t="s">
        <v>85</v>
      </c>
      <c r="E375" t="str">
        <f t="shared" si="5"/>
        <v>69男一人親方</v>
      </c>
      <c r="F375" s="2" t="s">
        <v>90</v>
      </c>
    </row>
    <row r="376" spans="2:6" x14ac:dyDescent="0.4">
      <c r="B376">
        <v>70</v>
      </c>
      <c r="C376" t="s">
        <v>82</v>
      </c>
      <c r="D376" t="s">
        <v>85</v>
      </c>
      <c r="E376" t="str">
        <f t="shared" si="5"/>
        <v>70男一人親方</v>
      </c>
      <c r="F376" s="2" t="s">
        <v>90</v>
      </c>
    </row>
    <row r="377" spans="2:6" x14ac:dyDescent="0.4">
      <c r="B377">
        <v>71</v>
      </c>
      <c r="C377" t="s">
        <v>82</v>
      </c>
      <c r="D377" t="s">
        <v>85</v>
      </c>
      <c r="E377" t="str">
        <f t="shared" si="5"/>
        <v>71男一人親方</v>
      </c>
      <c r="F377" s="2" t="s">
        <v>90</v>
      </c>
    </row>
    <row r="378" spans="2:6" x14ac:dyDescent="0.4">
      <c r="B378">
        <v>72</v>
      </c>
      <c r="C378" t="s">
        <v>82</v>
      </c>
      <c r="D378" t="s">
        <v>85</v>
      </c>
      <c r="E378" t="str">
        <f t="shared" si="5"/>
        <v>72男一人親方</v>
      </c>
      <c r="F378" s="2" t="s">
        <v>90</v>
      </c>
    </row>
    <row r="379" spans="2:6" x14ac:dyDescent="0.4">
      <c r="B379">
        <v>73</v>
      </c>
      <c r="C379" t="s">
        <v>82</v>
      </c>
      <c r="D379" t="s">
        <v>85</v>
      </c>
      <c r="E379" t="str">
        <f t="shared" si="5"/>
        <v>73男一人親方</v>
      </c>
      <c r="F379" s="2" t="s">
        <v>90</v>
      </c>
    </row>
    <row r="380" spans="2:6" x14ac:dyDescent="0.4">
      <c r="B380">
        <v>74</v>
      </c>
      <c r="C380" t="s">
        <v>82</v>
      </c>
      <c r="D380" t="s">
        <v>85</v>
      </c>
      <c r="E380" t="str">
        <f t="shared" si="5"/>
        <v>74男一人親方</v>
      </c>
      <c r="F380" s="2" t="s">
        <v>90</v>
      </c>
    </row>
    <row r="381" spans="2:6" x14ac:dyDescent="0.4">
      <c r="B381">
        <v>75</v>
      </c>
      <c r="C381" t="s">
        <v>82</v>
      </c>
      <c r="D381" t="s">
        <v>85</v>
      </c>
      <c r="E381" t="str">
        <f t="shared" si="5"/>
        <v>75男一人親方</v>
      </c>
      <c r="F381" s="2" t="s">
        <v>90</v>
      </c>
    </row>
    <row r="382" spans="2:6" x14ac:dyDescent="0.4">
      <c r="F382" s="2"/>
    </row>
    <row r="383" spans="2:6" x14ac:dyDescent="0.4">
      <c r="B383">
        <v>1</v>
      </c>
      <c r="C383" t="s">
        <v>83</v>
      </c>
      <c r="D383" t="s">
        <v>85</v>
      </c>
      <c r="E383" t="str">
        <f t="shared" si="5"/>
        <v>1女一人親方</v>
      </c>
      <c r="F383" s="2" t="s">
        <v>87</v>
      </c>
    </row>
    <row r="384" spans="2:6" x14ac:dyDescent="0.4">
      <c r="B384">
        <v>2</v>
      </c>
      <c r="C384" t="s">
        <v>83</v>
      </c>
      <c r="D384" t="s">
        <v>85</v>
      </c>
      <c r="E384" t="str">
        <f t="shared" si="5"/>
        <v>2女一人親方</v>
      </c>
      <c r="F384" s="2" t="s">
        <v>87</v>
      </c>
    </row>
    <row r="385" spans="2:6" x14ac:dyDescent="0.4">
      <c r="B385">
        <v>3</v>
      </c>
      <c r="C385" t="s">
        <v>83</v>
      </c>
      <c r="D385" t="s">
        <v>85</v>
      </c>
      <c r="E385" t="str">
        <f t="shared" si="5"/>
        <v>3女一人親方</v>
      </c>
      <c r="F385" s="2" t="s">
        <v>87</v>
      </c>
    </row>
    <row r="386" spans="2:6" x14ac:dyDescent="0.4">
      <c r="B386">
        <v>4</v>
      </c>
      <c r="C386" t="s">
        <v>83</v>
      </c>
      <c r="D386" t="s">
        <v>85</v>
      </c>
      <c r="E386" t="str">
        <f t="shared" si="5"/>
        <v>4女一人親方</v>
      </c>
      <c r="F386" s="2" t="s">
        <v>87</v>
      </c>
    </row>
    <row r="387" spans="2:6" x14ac:dyDescent="0.4">
      <c r="B387">
        <v>5</v>
      </c>
      <c r="C387" t="s">
        <v>83</v>
      </c>
      <c r="D387" t="s">
        <v>85</v>
      </c>
      <c r="E387" t="str">
        <f t="shared" ref="E387:E450" si="6">B387&amp;C387&amp;D387</f>
        <v>5女一人親方</v>
      </c>
      <c r="F387" s="2" t="s">
        <v>87</v>
      </c>
    </row>
    <row r="388" spans="2:6" x14ac:dyDescent="0.4">
      <c r="B388">
        <v>6</v>
      </c>
      <c r="C388" t="s">
        <v>83</v>
      </c>
      <c r="D388" t="s">
        <v>85</v>
      </c>
      <c r="E388" t="str">
        <f t="shared" si="6"/>
        <v>6女一人親方</v>
      </c>
      <c r="F388" s="2" t="s">
        <v>87</v>
      </c>
    </row>
    <row r="389" spans="2:6" x14ac:dyDescent="0.4">
      <c r="B389">
        <v>7</v>
      </c>
      <c r="C389" t="s">
        <v>83</v>
      </c>
      <c r="D389" t="s">
        <v>85</v>
      </c>
      <c r="E389" t="str">
        <f t="shared" si="6"/>
        <v>7女一人親方</v>
      </c>
      <c r="F389" s="2" t="s">
        <v>87</v>
      </c>
    </row>
    <row r="390" spans="2:6" x14ac:dyDescent="0.4">
      <c r="B390">
        <v>8</v>
      </c>
      <c r="C390" t="s">
        <v>83</v>
      </c>
      <c r="D390" t="s">
        <v>85</v>
      </c>
      <c r="E390" t="str">
        <f t="shared" si="6"/>
        <v>8女一人親方</v>
      </c>
      <c r="F390" s="2" t="s">
        <v>87</v>
      </c>
    </row>
    <row r="391" spans="2:6" x14ac:dyDescent="0.4">
      <c r="B391">
        <v>9</v>
      </c>
      <c r="C391" t="s">
        <v>83</v>
      </c>
      <c r="D391" t="s">
        <v>85</v>
      </c>
      <c r="E391" t="str">
        <f t="shared" si="6"/>
        <v>9女一人親方</v>
      </c>
      <c r="F391" s="2" t="s">
        <v>87</v>
      </c>
    </row>
    <row r="392" spans="2:6" x14ac:dyDescent="0.4">
      <c r="B392">
        <v>10</v>
      </c>
      <c r="C392" t="s">
        <v>83</v>
      </c>
      <c r="D392" t="s">
        <v>85</v>
      </c>
      <c r="E392" t="str">
        <f t="shared" si="6"/>
        <v>10女一人親方</v>
      </c>
      <c r="F392" s="2" t="s">
        <v>87</v>
      </c>
    </row>
    <row r="393" spans="2:6" x14ac:dyDescent="0.4">
      <c r="B393">
        <v>11</v>
      </c>
      <c r="C393" t="s">
        <v>83</v>
      </c>
      <c r="D393" t="s">
        <v>85</v>
      </c>
      <c r="E393" t="str">
        <f t="shared" si="6"/>
        <v>11女一人親方</v>
      </c>
      <c r="F393" s="2" t="s">
        <v>87</v>
      </c>
    </row>
    <row r="394" spans="2:6" x14ac:dyDescent="0.4">
      <c r="B394">
        <v>12</v>
      </c>
      <c r="C394" t="s">
        <v>83</v>
      </c>
      <c r="D394" t="s">
        <v>85</v>
      </c>
      <c r="E394" t="str">
        <f t="shared" si="6"/>
        <v>12女一人親方</v>
      </c>
      <c r="F394" s="2" t="s">
        <v>87</v>
      </c>
    </row>
    <row r="395" spans="2:6" x14ac:dyDescent="0.4">
      <c r="B395">
        <v>13</v>
      </c>
      <c r="C395" t="s">
        <v>83</v>
      </c>
      <c r="D395" t="s">
        <v>85</v>
      </c>
      <c r="E395" t="str">
        <f t="shared" si="6"/>
        <v>13女一人親方</v>
      </c>
      <c r="F395" s="2" t="s">
        <v>87</v>
      </c>
    </row>
    <row r="396" spans="2:6" x14ac:dyDescent="0.4">
      <c r="B396">
        <v>14</v>
      </c>
      <c r="C396" t="s">
        <v>83</v>
      </c>
      <c r="D396" t="s">
        <v>85</v>
      </c>
      <c r="E396" t="str">
        <f t="shared" si="6"/>
        <v>14女一人親方</v>
      </c>
      <c r="F396" s="2" t="s">
        <v>87</v>
      </c>
    </row>
    <row r="397" spans="2:6" x14ac:dyDescent="0.4">
      <c r="B397">
        <v>15</v>
      </c>
      <c r="C397" t="s">
        <v>83</v>
      </c>
      <c r="D397" t="s">
        <v>85</v>
      </c>
      <c r="E397" t="str">
        <f t="shared" si="6"/>
        <v>15女一人親方</v>
      </c>
      <c r="F397" s="2" t="s">
        <v>87</v>
      </c>
    </row>
    <row r="398" spans="2:6" x14ac:dyDescent="0.4">
      <c r="B398">
        <v>16</v>
      </c>
      <c r="C398" t="s">
        <v>83</v>
      </c>
      <c r="D398" t="s">
        <v>85</v>
      </c>
      <c r="E398" t="str">
        <f t="shared" si="6"/>
        <v>16女一人親方</v>
      </c>
      <c r="F398" s="2" t="s">
        <v>87</v>
      </c>
    </row>
    <row r="399" spans="2:6" x14ac:dyDescent="0.4">
      <c r="B399">
        <v>17</v>
      </c>
      <c r="C399" t="s">
        <v>83</v>
      </c>
      <c r="D399" t="s">
        <v>85</v>
      </c>
      <c r="E399" t="str">
        <f t="shared" si="6"/>
        <v>17女一人親方</v>
      </c>
      <c r="F399" s="2" t="s">
        <v>87</v>
      </c>
    </row>
    <row r="400" spans="2:6" x14ac:dyDescent="0.4">
      <c r="B400">
        <v>18</v>
      </c>
      <c r="C400" t="s">
        <v>83</v>
      </c>
      <c r="D400" t="s">
        <v>85</v>
      </c>
      <c r="E400" t="str">
        <f t="shared" si="6"/>
        <v>18女一人親方</v>
      </c>
      <c r="F400" s="2" t="s">
        <v>87</v>
      </c>
    </row>
    <row r="401" spans="2:6" x14ac:dyDescent="0.4">
      <c r="B401">
        <v>19</v>
      </c>
      <c r="C401" t="s">
        <v>83</v>
      </c>
      <c r="D401" t="s">
        <v>85</v>
      </c>
      <c r="E401" t="str">
        <f t="shared" si="6"/>
        <v>19女一人親方</v>
      </c>
      <c r="F401" s="2" t="s">
        <v>87</v>
      </c>
    </row>
    <row r="402" spans="2:6" x14ac:dyDescent="0.4">
      <c r="B402">
        <v>20</v>
      </c>
      <c r="C402" t="s">
        <v>83</v>
      </c>
      <c r="D402" t="s">
        <v>85</v>
      </c>
      <c r="E402" t="str">
        <f t="shared" si="6"/>
        <v>20女一人親方</v>
      </c>
      <c r="F402" s="2" t="s">
        <v>87</v>
      </c>
    </row>
    <row r="403" spans="2:6" x14ac:dyDescent="0.4">
      <c r="B403">
        <v>21</v>
      </c>
      <c r="C403" t="s">
        <v>83</v>
      </c>
      <c r="D403" t="s">
        <v>85</v>
      </c>
      <c r="E403" t="str">
        <f t="shared" si="6"/>
        <v>21女一人親方</v>
      </c>
      <c r="F403" s="2" t="s">
        <v>87</v>
      </c>
    </row>
    <row r="404" spans="2:6" x14ac:dyDescent="0.4">
      <c r="B404">
        <v>22</v>
      </c>
      <c r="C404" t="s">
        <v>83</v>
      </c>
      <c r="D404" t="s">
        <v>85</v>
      </c>
      <c r="E404" t="str">
        <f t="shared" si="6"/>
        <v>22女一人親方</v>
      </c>
      <c r="F404" s="2" t="s">
        <v>87</v>
      </c>
    </row>
    <row r="405" spans="2:6" x14ac:dyDescent="0.4">
      <c r="B405">
        <v>23</v>
      </c>
      <c r="C405" t="s">
        <v>83</v>
      </c>
      <c r="D405" t="s">
        <v>85</v>
      </c>
      <c r="E405" t="str">
        <f t="shared" si="6"/>
        <v>23女一人親方</v>
      </c>
      <c r="F405" s="2" t="s">
        <v>87</v>
      </c>
    </row>
    <row r="406" spans="2:6" x14ac:dyDescent="0.4">
      <c r="B406">
        <v>24</v>
      </c>
      <c r="C406" t="s">
        <v>83</v>
      </c>
      <c r="D406" t="s">
        <v>85</v>
      </c>
      <c r="E406" t="str">
        <f t="shared" si="6"/>
        <v>24女一人親方</v>
      </c>
      <c r="F406" s="2" t="s">
        <v>87</v>
      </c>
    </row>
    <row r="407" spans="2:6" x14ac:dyDescent="0.4">
      <c r="B407">
        <v>25</v>
      </c>
      <c r="C407" t="s">
        <v>83</v>
      </c>
      <c r="D407" t="s">
        <v>85</v>
      </c>
      <c r="E407" t="str">
        <f t="shared" si="6"/>
        <v>25女一人親方</v>
      </c>
      <c r="F407" s="2" t="s">
        <v>88</v>
      </c>
    </row>
    <row r="408" spans="2:6" x14ac:dyDescent="0.4">
      <c r="B408">
        <v>26</v>
      </c>
      <c r="C408" t="s">
        <v>83</v>
      </c>
      <c r="D408" t="s">
        <v>85</v>
      </c>
      <c r="E408" t="str">
        <f t="shared" si="6"/>
        <v>26女一人親方</v>
      </c>
      <c r="F408" s="2" t="s">
        <v>88</v>
      </c>
    </row>
    <row r="409" spans="2:6" x14ac:dyDescent="0.4">
      <c r="B409">
        <v>27</v>
      </c>
      <c r="C409" t="s">
        <v>83</v>
      </c>
      <c r="D409" t="s">
        <v>85</v>
      </c>
      <c r="E409" t="str">
        <f t="shared" si="6"/>
        <v>27女一人親方</v>
      </c>
      <c r="F409" s="2" t="s">
        <v>88</v>
      </c>
    </row>
    <row r="410" spans="2:6" x14ac:dyDescent="0.4">
      <c r="B410">
        <v>28</v>
      </c>
      <c r="C410" t="s">
        <v>83</v>
      </c>
      <c r="D410" t="s">
        <v>85</v>
      </c>
      <c r="E410" t="str">
        <f t="shared" si="6"/>
        <v>28女一人親方</v>
      </c>
      <c r="F410" s="2" t="s">
        <v>88</v>
      </c>
    </row>
    <row r="411" spans="2:6" x14ac:dyDescent="0.4">
      <c r="B411">
        <v>29</v>
      </c>
      <c r="C411" t="s">
        <v>83</v>
      </c>
      <c r="D411" t="s">
        <v>85</v>
      </c>
      <c r="E411" t="str">
        <f t="shared" si="6"/>
        <v>29女一人親方</v>
      </c>
      <c r="F411" s="2" t="s">
        <v>88</v>
      </c>
    </row>
    <row r="412" spans="2:6" x14ac:dyDescent="0.4">
      <c r="B412">
        <v>30</v>
      </c>
      <c r="C412" t="s">
        <v>83</v>
      </c>
      <c r="D412" t="s">
        <v>85</v>
      </c>
      <c r="E412" t="str">
        <f t="shared" si="6"/>
        <v>30女一人親方</v>
      </c>
      <c r="F412" s="2" t="s">
        <v>89</v>
      </c>
    </row>
    <row r="413" spans="2:6" x14ac:dyDescent="0.4">
      <c r="B413">
        <v>31</v>
      </c>
      <c r="C413" t="s">
        <v>83</v>
      </c>
      <c r="D413" t="s">
        <v>85</v>
      </c>
      <c r="E413" t="str">
        <f t="shared" si="6"/>
        <v>31女一人親方</v>
      </c>
      <c r="F413" s="2" t="s">
        <v>89</v>
      </c>
    </row>
    <row r="414" spans="2:6" x14ac:dyDescent="0.4">
      <c r="B414">
        <v>32</v>
      </c>
      <c r="C414" t="s">
        <v>83</v>
      </c>
      <c r="D414" t="s">
        <v>85</v>
      </c>
      <c r="E414" t="str">
        <f t="shared" si="6"/>
        <v>32女一人親方</v>
      </c>
      <c r="F414" s="2" t="s">
        <v>89</v>
      </c>
    </row>
    <row r="415" spans="2:6" x14ac:dyDescent="0.4">
      <c r="B415">
        <v>33</v>
      </c>
      <c r="C415" t="s">
        <v>83</v>
      </c>
      <c r="D415" t="s">
        <v>85</v>
      </c>
      <c r="E415" t="str">
        <f t="shared" si="6"/>
        <v>33女一人親方</v>
      </c>
      <c r="F415" s="2" t="s">
        <v>89</v>
      </c>
    </row>
    <row r="416" spans="2:6" x14ac:dyDescent="0.4">
      <c r="B416">
        <v>34</v>
      </c>
      <c r="C416" t="s">
        <v>83</v>
      </c>
      <c r="D416" t="s">
        <v>85</v>
      </c>
      <c r="E416" t="str">
        <f t="shared" si="6"/>
        <v>34女一人親方</v>
      </c>
      <c r="F416" s="2" t="s">
        <v>89</v>
      </c>
    </row>
    <row r="417" spans="2:6" x14ac:dyDescent="0.4">
      <c r="B417">
        <v>35</v>
      </c>
      <c r="C417" t="s">
        <v>83</v>
      </c>
      <c r="D417" t="s">
        <v>85</v>
      </c>
      <c r="E417" t="str">
        <f t="shared" si="6"/>
        <v>35女一人親方</v>
      </c>
      <c r="F417" s="2" t="s">
        <v>96</v>
      </c>
    </row>
    <row r="418" spans="2:6" x14ac:dyDescent="0.4">
      <c r="B418">
        <v>36</v>
      </c>
      <c r="C418" t="s">
        <v>83</v>
      </c>
      <c r="D418" t="s">
        <v>85</v>
      </c>
      <c r="E418" t="str">
        <f t="shared" si="6"/>
        <v>36女一人親方</v>
      </c>
      <c r="F418" s="2" t="s">
        <v>96</v>
      </c>
    </row>
    <row r="419" spans="2:6" x14ac:dyDescent="0.4">
      <c r="B419">
        <v>37</v>
      </c>
      <c r="C419" t="s">
        <v>83</v>
      </c>
      <c r="D419" t="s">
        <v>85</v>
      </c>
      <c r="E419" t="str">
        <f t="shared" si="6"/>
        <v>37女一人親方</v>
      </c>
      <c r="F419" s="2" t="s">
        <v>96</v>
      </c>
    </row>
    <row r="420" spans="2:6" x14ac:dyDescent="0.4">
      <c r="B420">
        <v>38</v>
      </c>
      <c r="C420" t="s">
        <v>83</v>
      </c>
      <c r="D420" t="s">
        <v>85</v>
      </c>
      <c r="E420" t="str">
        <f t="shared" si="6"/>
        <v>38女一人親方</v>
      </c>
      <c r="F420" s="2" t="s">
        <v>96</v>
      </c>
    </row>
    <row r="421" spans="2:6" x14ac:dyDescent="0.4">
      <c r="B421">
        <v>39</v>
      </c>
      <c r="C421" t="s">
        <v>83</v>
      </c>
      <c r="D421" t="s">
        <v>85</v>
      </c>
      <c r="E421" t="str">
        <f t="shared" si="6"/>
        <v>39女一人親方</v>
      </c>
      <c r="F421" s="2" t="s">
        <v>96</v>
      </c>
    </row>
    <row r="422" spans="2:6" x14ac:dyDescent="0.4">
      <c r="B422">
        <v>40</v>
      </c>
      <c r="C422" t="s">
        <v>83</v>
      </c>
      <c r="D422" t="s">
        <v>85</v>
      </c>
      <c r="E422" t="str">
        <f t="shared" si="6"/>
        <v>40女一人親方</v>
      </c>
      <c r="F422" s="2" t="s">
        <v>96</v>
      </c>
    </row>
    <row r="423" spans="2:6" x14ac:dyDescent="0.4">
      <c r="B423">
        <v>41</v>
      </c>
      <c r="C423" t="s">
        <v>83</v>
      </c>
      <c r="D423" t="s">
        <v>85</v>
      </c>
      <c r="E423" t="str">
        <f t="shared" si="6"/>
        <v>41女一人親方</v>
      </c>
      <c r="F423" s="2" t="s">
        <v>96</v>
      </c>
    </row>
    <row r="424" spans="2:6" x14ac:dyDescent="0.4">
      <c r="B424">
        <v>42</v>
      </c>
      <c r="C424" t="s">
        <v>83</v>
      </c>
      <c r="D424" t="s">
        <v>85</v>
      </c>
      <c r="E424" t="str">
        <f t="shared" si="6"/>
        <v>42女一人親方</v>
      </c>
      <c r="F424" s="2" t="s">
        <v>96</v>
      </c>
    </row>
    <row r="425" spans="2:6" x14ac:dyDescent="0.4">
      <c r="B425">
        <v>43</v>
      </c>
      <c r="C425" t="s">
        <v>83</v>
      </c>
      <c r="D425" t="s">
        <v>85</v>
      </c>
      <c r="E425" t="str">
        <f t="shared" si="6"/>
        <v>43女一人親方</v>
      </c>
      <c r="F425" s="2" t="s">
        <v>96</v>
      </c>
    </row>
    <row r="426" spans="2:6" x14ac:dyDescent="0.4">
      <c r="B426">
        <v>44</v>
      </c>
      <c r="C426" t="s">
        <v>83</v>
      </c>
      <c r="D426" t="s">
        <v>85</v>
      </c>
      <c r="E426" t="str">
        <f t="shared" si="6"/>
        <v>44女一人親方</v>
      </c>
      <c r="F426" s="2" t="s">
        <v>96</v>
      </c>
    </row>
    <row r="427" spans="2:6" x14ac:dyDescent="0.4">
      <c r="B427">
        <v>45</v>
      </c>
      <c r="C427" t="s">
        <v>83</v>
      </c>
      <c r="D427" t="s">
        <v>85</v>
      </c>
      <c r="E427" t="str">
        <f t="shared" si="6"/>
        <v>45女一人親方</v>
      </c>
      <c r="F427" s="2" t="s">
        <v>96</v>
      </c>
    </row>
    <row r="428" spans="2:6" x14ac:dyDescent="0.4">
      <c r="B428">
        <v>46</v>
      </c>
      <c r="C428" t="s">
        <v>83</v>
      </c>
      <c r="D428" t="s">
        <v>85</v>
      </c>
      <c r="E428" t="str">
        <f t="shared" si="6"/>
        <v>46女一人親方</v>
      </c>
      <c r="F428" s="2" t="s">
        <v>96</v>
      </c>
    </row>
    <row r="429" spans="2:6" x14ac:dyDescent="0.4">
      <c r="B429">
        <v>47</v>
      </c>
      <c r="C429" t="s">
        <v>83</v>
      </c>
      <c r="D429" t="s">
        <v>85</v>
      </c>
      <c r="E429" t="str">
        <f t="shared" si="6"/>
        <v>47女一人親方</v>
      </c>
      <c r="F429" s="2" t="s">
        <v>96</v>
      </c>
    </row>
    <row r="430" spans="2:6" x14ac:dyDescent="0.4">
      <c r="B430">
        <v>48</v>
      </c>
      <c r="C430" t="s">
        <v>83</v>
      </c>
      <c r="D430" t="s">
        <v>85</v>
      </c>
      <c r="E430" t="str">
        <f t="shared" si="6"/>
        <v>48女一人親方</v>
      </c>
      <c r="F430" s="2" t="s">
        <v>96</v>
      </c>
    </row>
    <row r="431" spans="2:6" x14ac:dyDescent="0.4">
      <c r="B431">
        <v>49</v>
      </c>
      <c r="C431" t="s">
        <v>83</v>
      </c>
      <c r="D431" t="s">
        <v>85</v>
      </c>
      <c r="E431" t="str">
        <f t="shared" si="6"/>
        <v>49女一人親方</v>
      </c>
      <c r="F431" s="2" t="s">
        <v>96</v>
      </c>
    </row>
    <row r="432" spans="2:6" x14ac:dyDescent="0.4">
      <c r="B432">
        <v>50</v>
      </c>
      <c r="C432" t="s">
        <v>83</v>
      </c>
      <c r="D432" t="s">
        <v>85</v>
      </c>
      <c r="E432" t="str">
        <f t="shared" si="6"/>
        <v>50女一人親方</v>
      </c>
      <c r="F432" s="2" t="s">
        <v>90</v>
      </c>
    </row>
    <row r="433" spans="2:6" x14ac:dyDescent="0.4">
      <c r="B433">
        <v>51</v>
      </c>
      <c r="C433" t="s">
        <v>83</v>
      </c>
      <c r="D433" t="s">
        <v>85</v>
      </c>
      <c r="E433" t="str">
        <f t="shared" si="6"/>
        <v>51女一人親方</v>
      </c>
      <c r="F433" s="2" t="s">
        <v>90</v>
      </c>
    </row>
    <row r="434" spans="2:6" x14ac:dyDescent="0.4">
      <c r="B434">
        <v>52</v>
      </c>
      <c r="C434" t="s">
        <v>83</v>
      </c>
      <c r="D434" t="s">
        <v>85</v>
      </c>
      <c r="E434" t="str">
        <f t="shared" si="6"/>
        <v>52女一人親方</v>
      </c>
      <c r="F434" s="2" t="s">
        <v>90</v>
      </c>
    </row>
    <row r="435" spans="2:6" x14ac:dyDescent="0.4">
      <c r="B435">
        <v>53</v>
      </c>
      <c r="C435" t="s">
        <v>83</v>
      </c>
      <c r="D435" t="s">
        <v>85</v>
      </c>
      <c r="E435" t="str">
        <f t="shared" si="6"/>
        <v>53女一人親方</v>
      </c>
      <c r="F435" s="2" t="s">
        <v>90</v>
      </c>
    </row>
    <row r="436" spans="2:6" x14ac:dyDescent="0.4">
      <c r="B436">
        <v>54</v>
      </c>
      <c r="C436" t="s">
        <v>83</v>
      </c>
      <c r="D436" t="s">
        <v>85</v>
      </c>
      <c r="E436" t="str">
        <f t="shared" si="6"/>
        <v>54女一人親方</v>
      </c>
      <c r="F436" s="2" t="s">
        <v>90</v>
      </c>
    </row>
    <row r="437" spans="2:6" x14ac:dyDescent="0.4">
      <c r="B437">
        <v>55</v>
      </c>
      <c r="C437" t="s">
        <v>83</v>
      </c>
      <c r="D437" t="s">
        <v>85</v>
      </c>
      <c r="E437" t="str">
        <f t="shared" si="6"/>
        <v>55女一人親方</v>
      </c>
      <c r="F437" s="2" t="s">
        <v>90</v>
      </c>
    </row>
    <row r="438" spans="2:6" x14ac:dyDescent="0.4">
      <c r="B438">
        <v>56</v>
      </c>
      <c r="C438" t="s">
        <v>83</v>
      </c>
      <c r="D438" t="s">
        <v>85</v>
      </c>
      <c r="E438" t="str">
        <f t="shared" si="6"/>
        <v>56女一人親方</v>
      </c>
      <c r="F438" s="2" t="s">
        <v>90</v>
      </c>
    </row>
    <row r="439" spans="2:6" x14ac:dyDescent="0.4">
      <c r="B439">
        <v>57</v>
      </c>
      <c r="C439" t="s">
        <v>83</v>
      </c>
      <c r="D439" t="s">
        <v>85</v>
      </c>
      <c r="E439" t="str">
        <f t="shared" si="6"/>
        <v>57女一人親方</v>
      </c>
      <c r="F439" s="2" t="s">
        <v>90</v>
      </c>
    </row>
    <row r="440" spans="2:6" x14ac:dyDescent="0.4">
      <c r="B440">
        <v>58</v>
      </c>
      <c r="C440" t="s">
        <v>83</v>
      </c>
      <c r="D440" t="s">
        <v>85</v>
      </c>
      <c r="E440" t="str">
        <f t="shared" si="6"/>
        <v>58女一人親方</v>
      </c>
      <c r="F440" s="2" t="s">
        <v>90</v>
      </c>
    </row>
    <row r="441" spans="2:6" x14ac:dyDescent="0.4">
      <c r="B441">
        <v>59</v>
      </c>
      <c r="C441" t="s">
        <v>83</v>
      </c>
      <c r="D441" t="s">
        <v>85</v>
      </c>
      <c r="E441" t="str">
        <f t="shared" si="6"/>
        <v>59女一人親方</v>
      </c>
      <c r="F441" s="2" t="s">
        <v>90</v>
      </c>
    </row>
    <row r="442" spans="2:6" x14ac:dyDescent="0.4">
      <c r="B442">
        <v>60</v>
      </c>
      <c r="C442" t="s">
        <v>83</v>
      </c>
      <c r="D442" t="s">
        <v>85</v>
      </c>
      <c r="E442" t="str">
        <f t="shared" si="6"/>
        <v>60女一人親方</v>
      </c>
      <c r="F442" s="2" t="s">
        <v>90</v>
      </c>
    </row>
    <row r="443" spans="2:6" x14ac:dyDescent="0.4">
      <c r="B443">
        <v>61</v>
      </c>
      <c r="C443" t="s">
        <v>83</v>
      </c>
      <c r="D443" t="s">
        <v>85</v>
      </c>
      <c r="E443" t="str">
        <f t="shared" si="6"/>
        <v>61女一人親方</v>
      </c>
      <c r="F443" s="2" t="s">
        <v>90</v>
      </c>
    </row>
    <row r="444" spans="2:6" x14ac:dyDescent="0.4">
      <c r="B444">
        <v>62</v>
      </c>
      <c r="C444" t="s">
        <v>83</v>
      </c>
      <c r="D444" t="s">
        <v>85</v>
      </c>
      <c r="E444" t="str">
        <f t="shared" si="6"/>
        <v>62女一人親方</v>
      </c>
      <c r="F444" s="2" t="s">
        <v>90</v>
      </c>
    </row>
    <row r="445" spans="2:6" x14ac:dyDescent="0.4">
      <c r="B445">
        <v>63</v>
      </c>
      <c r="C445" t="s">
        <v>83</v>
      </c>
      <c r="D445" t="s">
        <v>85</v>
      </c>
      <c r="E445" t="str">
        <f t="shared" si="6"/>
        <v>63女一人親方</v>
      </c>
      <c r="F445" s="2" t="s">
        <v>90</v>
      </c>
    </row>
    <row r="446" spans="2:6" x14ac:dyDescent="0.4">
      <c r="B446">
        <v>64</v>
      </c>
      <c r="C446" t="s">
        <v>83</v>
      </c>
      <c r="D446" t="s">
        <v>85</v>
      </c>
      <c r="E446" t="str">
        <f t="shared" si="6"/>
        <v>64女一人親方</v>
      </c>
      <c r="F446" s="2" t="s">
        <v>90</v>
      </c>
    </row>
    <row r="447" spans="2:6" x14ac:dyDescent="0.4">
      <c r="B447">
        <v>65</v>
      </c>
      <c r="C447" t="s">
        <v>83</v>
      </c>
      <c r="D447" t="s">
        <v>85</v>
      </c>
      <c r="E447" t="str">
        <f t="shared" si="6"/>
        <v>65女一人親方</v>
      </c>
      <c r="F447" s="2" t="s">
        <v>90</v>
      </c>
    </row>
    <row r="448" spans="2:6" x14ac:dyDescent="0.4">
      <c r="B448">
        <v>66</v>
      </c>
      <c r="C448" t="s">
        <v>83</v>
      </c>
      <c r="D448" t="s">
        <v>85</v>
      </c>
      <c r="E448" t="str">
        <f t="shared" si="6"/>
        <v>66女一人親方</v>
      </c>
      <c r="F448" s="2" t="s">
        <v>90</v>
      </c>
    </row>
    <row r="449" spans="2:6" x14ac:dyDescent="0.4">
      <c r="B449">
        <v>67</v>
      </c>
      <c r="C449" t="s">
        <v>83</v>
      </c>
      <c r="D449" t="s">
        <v>85</v>
      </c>
      <c r="E449" t="str">
        <f t="shared" si="6"/>
        <v>67女一人親方</v>
      </c>
      <c r="F449" s="2" t="s">
        <v>90</v>
      </c>
    </row>
    <row r="450" spans="2:6" x14ac:dyDescent="0.4">
      <c r="B450">
        <v>68</v>
      </c>
      <c r="C450" t="s">
        <v>83</v>
      </c>
      <c r="D450" t="s">
        <v>85</v>
      </c>
      <c r="E450" t="str">
        <f t="shared" si="6"/>
        <v>68女一人親方</v>
      </c>
      <c r="F450" s="2" t="s">
        <v>90</v>
      </c>
    </row>
    <row r="451" spans="2:6" x14ac:dyDescent="0.4">
      <c r="B451">
        <v>69</v>
      </c>
      <c r="C451" t="s">
        <v>83</v>
      </c>
      <c r="D451" t="s">
        <v>85</v>
      </c>
      <c r="E451" t="str">
        <f t="shared" ref="E451:E514" si="7">B451&amp;C451&amp;D451</f>
        <v>69女一人親方</v>
      </c>
      <c r="F451" s="2" t="s">
        <v>90</v>
      </c>
    </row>
    <row r="452" spans="2:6" x14ac:dyDescent="0.4">
      <c r="B452">
        <v>70</v>
      </c>
      <c r="C452" t="s">
        <v>83</v>
      </c>
      <c r="D452" t="s">
        <v>85</v>
      </c>
      <c r="E452" t="str">
        <f t="shared" si="7"/>
        <v>70女一人親方</v>
      </c>
      <c r="F452" s="2" t="s">
        <v>90</v>
      </c>
    </row>
    <row r="453" spans="2:6" x14ac:dyDescent="0.4">
      <c r="B453">
        <v>71</v>
      </c>
      <c r="C453" t="s">
        <v>83</v>
      </c>
      <c r="D453" t="s">
        <v>85</v>
      </c>
      <c r="E453" t="str">
        <f t="shared" si="7"/>
        <v>71女一人親方</v>
      </c>
      <c r="F453" s="2" t="s">
        <v>90</v>
      </c>
    </row>
    <row r="454" spans="2:6" x14ac:dyDescent="0.4">
      <c r="B454">
        <v>72</v>
      </c>
      <c r="C454" t="s">
        <v>83</v>
      </c>
      <c r="D454" t="s">
        <v>85</v>
      </c>
      <c r="E454" t="str">
        <f t="shared" si="7"/>
        <v>72女一人親方</v>
      </c>
      <c r="F454" s="2" t="s">
        <v>90</v>
      </c>
    </row>
    <row r="455" spans="2:6" x14ac:dyDescent="0.4">
      <c r="B455">
        <v>73</v>
      </c>
      <c r="C455" t="s">
        <v>83</v>
      </c>
      <c r="D455" t="s">
        <v>85</v>
      </c>
      <c r="E455" t="str">
        <f t="shared" si="7"/>
        <v>73女一人親方</v>
      </c>
      <c r="F455" s="2" t="s">
        <v>90</v>
      </c>
    </row>
    <row r="456" spans="2:6" x14ac:dyDescent="0.4">
      <c r="B456">
        <v>74</v>
      </c>
      <c r="C456" t="s">
        <v>83</v>
      </c>
      <c r="D456" t="s">
        <v>85</v>
      </c>
      <c r="E456" t="str">
        <f t="shared" si="7"/>
        <v>74女一人親方</v>
      </c>
      <c r="F456" s="2" t="s">
        <v>90</v>
      </c>
    </row>
    <row r="457" spans="2:6" x14ac:dyDescent="0.4">
      <c r="B457">
        <v>75</v>
      </c>
      <c r="C457" t="s">
        <v>83</v>
      </c>
      <c r="D457" t="s">
        <v>85</v>
      </c>
      <c r="E457" t="str">
        <f t="shared" si="7"/>
        <v>75女一人親方</v>
      </c>
      <c r="F457" s="2" t="s">
        <v>90</v>
      </c>
    </row>
    <row r="458" spans="2:6" x14ac:dyDescent="0.4">
      <c r="F458" s="2"/>
    </row>
    <row r="459" spans="2:6" x14ac:dyDescent="0.4">
      <c r="B459">
        <v>1</v>
      </c>
      <c r="C459" t="s">
        <v>82</v>
      </c>
      <c r="D459" t="s">
        <v>86</v>
      </c>
      <c r="E459" t="str">
        <f t="shared" si="7"/>
        <v>1男従業員</v>
      </c>
      <c r="F459" s="2" t="s">
        <v>91</v>
      </c>
    </row>
    <row r="460" spans="2:6" x14ac:dyDescent="0.4">
      <c r="B460">
        <v>2</v>
      </c>
      <c r="C460" t="s">
        <v>82</v>
      </c>
      <c r="D460" t="s">
        <v>86</v>
      </c>
      <c r="E460" t="str">
        <f t="shared" si="7"/>
        <v>2男従業員</v>
      </c>
      <c r="F460" s="2" t="s">
        <v>91</v>
      </c>
    </row>
    <row r="461" spans="2:6" x14ac:dyDescent="0.4">
      <c r="B461">
        <v>3</v>
      </c>
      <c r="C461" t="s">
        <v>82</v>
      </c>
      <c r="D461" t="s">
        <v>86</v>
      </c>
      <c r="E461" t="str">
        <f t="shared" si="7"/>
        <v>3男従業員</v>
      </c>
      <c r="F461" s="2" t="s">
        <v>91</v>
      </c>
    </row>
    <row r="462" spans="2:6" x14ac:dyDescent="0.4">
      <c r="B462">
        <v>4</v>
      </c>
      <c r="C462" t="s">
        <v>82</v>
      </c>
      <c r="D462" t="s">
        <v>86</v>
      </c>
      <c r="E462" t="str">
        <f t="shared" si="7"/>
        <v>4男従業員</v>
      </c>
      <c r="F462" s="2" t="s">
        <v>91</v>
      </c>
    </row>
    <row r="463" spans="2:6" x14ac:dyDescent="0.4">
      <c r="B463">
        <v>5</v>
      </c>
      <c r="C463" t="s">
        <v>82</v>
      </c>
      <c r="D463" t="s">
        <v>86</v>
      </c>
      <c r="E463" t="str">
        <f t="shared" si="7"/>
        <v>5男従業員</v>
      </c>
      <c r="F463" s="2" t="s">
        <v>91</v>
      </c>
    </row>
    <row r="464" spans="2:6" x14ac:dyDescent="0.4">
      <c r="B464">
        <v>6</v>
      </c>
      <c r="C464" t="s">
        <v>82</v>
      </c>
      <c r="D464" t="s">
        <v>86</v>
      </c>
      <c r="E464" t="str">
        <f t="shared" si="7"/>
        <v>6男従業員</v>
      </c>
      <c r="F464" s="2" t="s">
        <v>91</v>
      </c>
    </row>
    <row r="465" spans="2:6" x14ac:dyDescent="0.4">
      <c r="B465">
        <v>7</v>
      </c>
      <c r="C465" t="s">
        <v>82</v>
      </c>
      <c r="D465" t="s">
        <v>86</v>
      </c>
      <c r="E465" t="str">
        <f t="shared" si="7"/>
        <v>7男従業員</v>
      </c>
      <c r="F465" s="2" t="s">
        <v>91</v>
      </c>
    </row>
    <row r="466" spans="2:6" x14ac:dyDescent="0.4">
      <c r="B466">
        <v>8</v>
      </c>
      <c r="C466" t="s">
        <v>82</v>
      </c>
      <c r="D466" t="s">
        <v>86</v>
      </c>
      <c r="E466" t="str">
        <f t="shared" si="7"/>
        <v>8男従業員</v>
      </c>
      <c r="F466" s="2" t="s">
        <v>91</v>
      </c>
    </row>
    <row r="467" spans="2:6" x14ac:dyDescent="0.4">
      <c r="B467">
        <v>9</v>
      </c>
      <c r="C467" t="s">
        <v>82</v>
      </c>
      <c r="D467" t="s">
        <v>86</v>
      </c>
      <c r="E467" t="str">
        <f t="shared" si="7"/>
        <v>9男従業員</v>
      </c>
      <c r="F467" s="2" t="s">
        <v>91</v>
      </c>
    </row>
    <row r="468" spans="2:6" x14ac:dyDescent="0.4">
      <c r="B468">
        <v>10</v>
      </c>
      <c r="C468" t="s">
        <v>82</v>
      </c>
      <c r="D468" t="s">
        <v>86</v>
      </c>
      <c r="E468" t="str">
        <f t="shared" si="7"/>
        <v>10男従業員</v>
      </c>
      <c r="F468" s="2" t="s">
        <v>91</v>
      </c>
    </row>
    <row r="469" spans="2:6" x14ac:dyDescent="0.4">
      <c r="B469">
        <v>11</v>
      </c>
      <c r="C469" t="s">
        <v>82</v>
      </c>
      <c r="D469" t="s">
        <v>86</v>
      </c>
      <c r="E469" t="str">
        <f t="shared" si="7"/>
        <v>11男従業員</v>
      </c>
      <c r="F469" s="2" t="s">
        <v>91</v>
      </c>
    </row>
    <row r="470" spans="2:6" x14ac:dyDescent="0.4">
      <c r="B470">
        <v>12</v>
      </c>
      <c r="C470" t="s">
        <v>82</v>
      </c>
      <c r="D470" t="s">
        <v>86</v>
      </c>
      <c r="E470" t="str">
        <f t="shared" si="7"/>
        <v>12男従業員</v>
      </c>
      <c r="F470" s="2" t="s">
        <v>91</v>
      </c>
    </row>
    <row r="471" spans="2:6" x14ac:dyDescent="0.4">
      <c r="B471">
        <v>13</v>
      </c>
      <c r="C471" t="s">
        <v>82</v>
      </c>
      <c r="D471" t="s">
        <v>86</v>
      </c>
      <c r="E471" t="str">
        <f t="shared" si="7"/>
        <v>13男従業員</v>
      </c>
      <c r="F471" s="2" t="s">
        <v>91</v>
      </c>
    </row>
    <row r="472" spans="2:6" x14ac:dyDescent="0.4">
      <c r="B472">
        <v>14</v>
      </c>
      <c r="C472" t="s">
        <v>82</v>
      </c>
      <c r="D472" t="s">
        <v>86</v>
      </c>
      <c r="E472" t="str">
        <f t="shared" si="7"/>
        <v>14男従業員</v>
      </c>
      <c r="F472" s="2" t="s">
        <v>91</v>
      </c>
    </row>
    <row r="473" spans="2:6" x14ac:dyDescent="0.4">
      <c r="B473">
        <v>15</v>
      </c>
      <c r="C473" t="s">
        <v>82</v>
      </c>
      <c r="D473" t="s">
        <v>86</v>
      </c>
      <c r="E473" t="str">
        <f t="shared" si="7"/>
        <v>15男従業員</v>
      </c>
      <c r="F473" s="2" t="s">
        <v>91</v>
      </c>
    </row>
    <row r="474" spans="2:6" x14ac:dyDescent="0.4">
      <c r="B474">
        <v>16</v>
      </c>
      <c r="C474" t="s">
        <v>82</v>
      </c>
      <c r="D474" t="s">
        <v>86</v>
      </c>
      <c r="E474" t="str">
        <f t="shared" si="7"/>
        <v>16男従業員</v>
      </c>
      <c r="F474" s="2" t="s">
        <v>91</v>
      </c>
    </row>
    <row r="475" spans="2:6" x14ac:dyDescent="0.4">
      <c r="B475">
        <v>17</v>
      </c>
      <c r="C475" t="s">
        <v>82</v>
      </c>
      <c r="D475" t="s">
        <v>86</v>
      </c>
      <c r="E475" t="str">
        <f t="shared" si="7"/>
        <v>17男従業員</v>
      </c>
      <c r="F475" s="2" t="s">
        <v>91</v>
      </c>
    </row>
    <row r="476" spans="2:6" x14ac:dyDescent="0.4">
      <c r="B476">
        <v>18</v>
      </c>
      <c r="C476" t="s">
        <v>82</v>
      </c>
      <c r="D476" t="s">
        <v>86</v>
      </c>
      <c r="E476" t="str">
        <f t="shared" si="7"/>
        <v>18男従業員</v>
      </c>
      <c r="F476" s="2" t="s">
        <v>91</v>
      </c>
    </row>
    <row r="477" spans="2:6" x14ac:dyDescent="0.4">
      <c r="B477">
        <v>19</v>
      </c>
      <c r="C477" t="s">
        <v>82</v>
      </c>
      <c r="D477" t="s">
        <v>86</v>
      </c>
      <c r="E477" t="str">
        <f t="shared" si="7"/>
        <v>19男従業員</v>
      </c>
      <c r="F477" s="2" t="s">
        <v>91</v>
      </c>
    </row>
    <row r="478" spans="2:6" x14ac:dyDescent="0.4">
      <c r="B478">
        <v>20</v>
      </c>
      <c r="C478" t="s">
        <v>82</v>
      </c>
      <c r="D478" t="s">
        <v>86</v>
      </c>
      <c r="E478" t="str">
        <f t="shared" si="7"/>
        <v>20男従業員</v>
      </c>
      <c r="F478" s="2" t="s">
        <v>91</v>
      </c>
    </row>
    <row r="479" spans="2:6" x14ac:dyDescent="0.4">
      <c r="B479">
        <v>21</v>
      </c>
      <c r="C479" t="s">
        <v>82</v>
      </c>
      <c r="D479" t="s">
        <v>86</v>
      </c>
      <c r="E479" t="str">
        <f t="shared" si="7"/>
        <v>21男従業員</v>
      </c>
      <c r="F479" s="2" t="s">
        <v>91</v>
      </c>
    </row>
    <row r="480" spans="2:6" x14ac:dyDescent="0.4">
      <c r="B480">
        <v>22</v>
      </c>
      <c r="C480" t="s">
        <v>82</v>
      </c>
      <c r="D480" t="s">
        <v>86</v>
      </c>
      <c r="E480" t="str">
        <f t="shared" si="7"/>
        <v>22男従業員</v>
      </c>
      <c r="F480" s="2" t="s">
        <v>91</v>
      </c>
    </row>
    <row r="481" spans="2:6" x14ac:dyDescent="0.4">
      <c r="B481">
        <v>23</v>
      </c>
      <c r="C481" t="s">
        <v>82</v>
      </c>
      <c r="D481" t="s">
        <v>86</v>
      </c>
      <c r="E481" t="str">
        <f t="shared" si="7"/>
        <v>23男従業員</v>
      </c>
      <c r="F481" s="2" t="s">
        <v>91</v>
      </c>
    </row>
    <row r="482" spans="2:6" x14ac:dyDescent="0.4">
      <c r="B482">
        <v>24</v>
      </c>
      <c r="C482" t="s">
        <v>82</v>
      </c>
      <c r="D482" t="s">
        <v>86</v>
      </c>
      <c r="E482" t="str">
        <f t="shared" si="7"/>
        <v>24男従業員</v>
      </c>
      <c r="F482" s="2" t="s">
        <v>91</v>
      </c>
    </row>
    <row r="483" spans="2:6" x14ac:dyDescent="0.4">
      <c r="B483">
        <v>25</v>
      </c>
      <c r="C483" t="s">
        <v>82</v>
      </c>
      <c r="D483" t="s">
        <v>86</v>
      </c>
      <c r="E483" t="str">
        <f t="shared" si="7"/>
        <v>25男従業員</v>
      </c>
      <c r="F483" s="2" t="s">
        <v>92</v>
      </c>
    </row>
    <row r="484" spans="2:6" x14ac:dyDescent="0.4">
      <c r="B484">
        <v>26</v>
      </c>
      <c r="C484" t="s">
        <v>82</v>
      </c>
      <c r="D484" t="s">
        <v>86</v>
      </c>
      <c r="E484" t="str">
        <f t="shared" si="7"/>
        <v>26男従業員</v>
      </c>
      <c r="F484" s="2" t="s">
        <v>92</v>
      </c>
    </row>
    <row r="485" spans="2:6" x14ac:dyDescent="0.4">
      <c r="B485">
        <v>27</v>
      </c>
      <c r="C485" t="s">
        <v>82</v>
      </c>
      <c r="D485" t="s">
        <v>86</v>
      </c>
      <c r="E485" t="str">
        <f t="shared" si="7"/>
        <v>27男従業員</v>
      </c>
      <c r="F485" s="2" t="s">
        <v>92</v>
      </c>
    </row>
    <row r="486" spans="2:6" x14ac:dyDescent="0.4">
      <c r="B486">
        <v>28</v>
      </c>
      <c r="C486" t="s">
        <v>82</v>
      </c>
      <c r="D486" t="s">
        <v>86</v>
      </c>
      <c r="E486" t="str">
        <f t="shared" si="7"/>
        <v>28男従業員</v>
      </c>
      <c r="F486" s="2" t="s">
        <v>92</v>
      </c>
    </row>
    <row r="487" spans="2:6" x14ac:dyDescent="0.4">
      <c r="B487">
        <v>29</v>
      </c>
      <c r="C487" t="s">
        <v>82</v>
      </c>
      <c r="D487" t="s">
        <v>86</v>
      </c>
      <c r="E487" t="str">
        <f t="shared" si="7"/>
        <v>29男従業員</v>
      </c>
      <c r="F487" s="2" t="s">
        <v>92</v>
      </c>
    </row>
    <row r="488" spans="2:6" x14ac:dyDescent="0.4">
      <c r="B488">
        <v>30</v>
      </c>
      <c r="C488" t="s">
        <v>82</v>
      </c>
      <c r="D488" t="s">
        <v>86</v>
      </c>
      <c r="E488" t="str">
        <f t="shared" si="7"/>
        <v>30男従業員</v>
      </c>
      <c r="F488" s="2" t="s">
        <v>93</v>
      </c>
    </row>
    <row r="489" spans="2:6" x14ac:dyDescent="0.4">
      <c r="B489">
        <v>31</v>
      </c>
      <c r="C489" t="s">
        <v>82</v>
      </c>
      <c r="D489" t="s">
        <v>86</v>
      </c>
      <c r="E489" t="str">
        <f t="shared" si="7"/>
        <v>31男従業員</v>
      </c>
      <c r="F489" s="2" t="s">
        <v>93</v>
      </c>
    </row>
    <row r="490" spans="2:6" x14ac:dyDescent="0.4">
      <c r="B490">
        <v>32</v>
      </c>
      <c r="C490" t="s">
        <v>82</v>
      </c>
      <c r="D490" t="s">
        <v>86</v>
      </c>
      <c r="E490" t="str">
        <f t="shared" si="7"/>
        <v>32男従業員</v>
      </c>
      <c r="F490" s="2" t="s">
        <v>93</v>
      </c>
    </row>
    <row r="491" spans="2:6" x14ac:dyDescent="0.4">
      <c r="B491">
        <v>33</v>
      </c>
      <c r="C491" t="s">
        <v>82</v>
      </c>
      <c r="D491" t="s">
        <v>86</v>
      </c>
      <c r="E491" t="str">
        <f t="shared" si="7"/>
        <v>33男従業員</v>
      </c>
      <c r="F491" s="2" t="s">
        <v>93</v>
      </c>
    </row>
    <row r="492" spans="2:6" x14ac:dyDescent="0.4">
      <c r="B492">
        <v>34</v>
      </c>
      <c r="C492" t="s">
        <v>82</v>
      </c>
      <c r="D492" t="s">
        <v>86</v>
      </c>
      <c r="E492" t="str">
        <f t="shared" si="7"/>
        <v>34男従業員</v>
      </c>
      <c r="F492" s="2" t="s">
        <v>93</v>
      </c>
    </row>
    <row r="493" spans="2:6" x14ac:dyDescent="0.4">
      <c r="B493">
        <v>35</v>
      </c>
      <c r="C493" t="s">
        <v>82</v>
      </c>
      <c r="D493" t="s">
        <v>86</v>
      </c>
      <c r="E493" t="str">
        <f t="shared" si="7"/>
        <v>35男従業員</v>
      </c>
      <c r="F493" s="2" t="s">
        <v>94</v>
      </c>
    </row>
    <row r="494" spans="2:6" x14ac:dyDescent="0.4">
      <c r="B494">
        <v>36</v>
      </c>
      <c r="C494" t="s">
        <v>82</v>
      </c>
      <c r="D494" t="s">
        <v>86</v>
      </c>
      <c r="E494" t="str">
        <f t="shared" si="7"/>
        <v>36男従業員</v>
      </c>
      <c r="F494" s="2" t="s">
        <v>94</v>
      </c>
    </row>
    <row r="495" spans="2:6" x14ac:dyDescent="0.4">
      <c r="B495">
        <v>37</v>
      </c>
      <c r="C495" t="s">
        <v>82</v>
      </c>
      <c r="D495" t="s">
        <v>86</v>
      </c>
      <c r="E495" t="str">
        <f t="shared" si="7"/>
        <v>37男従業員</v>
      </c>
      <c r="F495" s="2" t="s">
        <v>94</v>
      </c>
    </row>
    <row r="496" spans="2:6" x14ac:dyDescent="0.4">
      <c r="B496">
        <v>38</v>
      </c>
      <c r="C496" t="s">
        <v>82</v>
      </c>
      <c r="D496" t="s">
        <v>86</v>
      </c>
      <c r="E496" t="str">
        <f t="shared" si="7"/>
        <v>38男従業員</v>
      </c>
      <c r="F496" s="2" t="s">
        <v>94</v>
      </c>
    </row>
    <row r="497" spans="2:6" x14ac:dyDescent="0.4">
      <c r="B497">
        <v>39</v>
      </c>
      <c r="C497" t="s">
        <v>82</v>
      </c>
      <c r="D497" t="s">
        <v>86</v>
      </c>
      <c r="E497" t="str">
        <f t="shared" si="7"/>
        <v>39男従業員</v>
      </c>
      <c r="F497" s="2" t="s">
        <v>94</v>
      </c>
    </row>
    <row r="498" spans="2:6" x14ac:dyDescent="0.4">
      <c r="B498">
        <v>40</v>
      </c>
      <c r="C498" t="s">
        <v>82</v>
      </c>
      <c r="D498" t="s">
        <v>86</v>
      </c>
      <c r="E498" t="str">
        <f t="shared" si="7"/>
        <v>40男従業員</v>
      </c>
      <c r="F498" s="2" t="s">
        <v>94</v>
      </c>
    </row>
    <row r="499" spans="2:6" x14ac:dyDescent="0.4">
      <c r="B499">
        <v>41</v>
      </c>
      <c r="C499" t="s">
        <v>82</v>
      </c>
      <c r="D499" t="s">
        <v>86</v>
      </c>
      <c r="E499" t="str">
        <f t="shared" si="7"/>
        <v>41男従業員</v>
      </c>
      <c r="F499" s="2" t="s">
        <v>94</v>
      </c>
    </row>
    <row r="500" spans="2:6" x14ac:dyDescent="0.4">
      <c r="B500">
        <v>42</v>
      </c>
      <c r="C500" t="s">
        <v>82</v>
      </c>
      <c r="D500" t="s">
        <v>86</v>
      </c>
      <c r="E500" t="str">
        <f t="shared" si="7"/>
        <v>42男従業員</v>
      </c>
      <c r="F500" s="2" t="s">
        <v>94</v>
      </c>
    </row>
    <row r="501" spans="2:6" x14ac:dyDescent="0.4">
      <c r="B501">
        <v>43</v>
      </c>
      <c r="C501" t="s">
        <v>82</v>
      </c>
      <c r="D501" t="s">
        <v>86</v>
      </c>
      <c r="E501" t="str">
        <f t="shared" si="7"/>
        <v>43男従業員</v>
      </c>
      <c r="F501" s="2" t="s">
        <v>94</v>
      </c>
    </row>
    <row r="502" spans="2:6" x14ac:dyDescent="0.4">
      <c r="B502">
        <v>44</v>
      </c>
      <c r="C502" t="s">
        <v>82</v>
      </c>
      <c r="D502" t="s">
        <v>86</v>
      </c>
      <c r="E502" t="str">
        <f t="shared" si="7"/>
        <v>44男従業員</v>
      </c>
      <c r="F502" s="2" t="s">
        <v>94</v>
      </c>
    </row>
    <row r="503" spans="2:6" x14ac:dyDescent="0.4">
      <c r="B503">
        <v>45</v>
      </c>
      <c r="C503" t="s">
        <v>82</v>
      </c>
      <c r="D503" t="s">
        <v>86</v>
      </c>
      <c r="E503" t="str">
        <f t="shared" si="7"/>
        <v>45男従業員</v>
      </c>
      <c r="F503" s="2" t="s">
        <v>94</v>
      </c>
    </row>
    <row r="504" spans="2:6" x14ac:dyDescent="0.4">
      <c r="B504">
        <v>46</v>
      </c>
      <c r="C504" t="s">
        <v>82</v>
      </c>
      <c r="D504" t="s">
        <v>86</v>
      </c>
      <c r="E504" t="str">
        <f t="shared" si="7"/>
        <v>46男従業員</v>
      </c>
      <c r="F504" s="2" t="s">
        <v>94</v>
      </c>
    </row>
    <row r="505" spans="2:6" x14ac:dyDescent="0.4">
      <c r="B505">
        <v>47</v>
      </c>
      <c r="C505" t="s">
        <v>82</v>
      </c>
      <c r="D505" t="s">
        <v>86</v>
      </c>
      <c r="E505" t="str">
        <f t="shared" si="7"/>
        <v>47男従業員</v>
      </c>
      <c r="F505" s="2" t="s">
        <v>94</v>
      </c>
    </row>
    <row r="506" spans="2:6" x14ac:dyDescent="0.4">
      <c r="B506">
        <v>48</v>
      </c>
      <c r="C506" t="s">
        <v>82</v>
      </c>
      <c r="D506" t="s">
        <v>86</v>
      </c>
      <c r="E506" t="str">
        <f t="shared" si="7"/>
        <v>48男従業員</v>
      </c>
      <c r="F506" s="2" t="s">
        <v>94</v>
      </c>
    </row>
    <row r="507" spans="2:6" x14ac:dyDescent="0.4">
      <c r="B507">
        <v>49</v>
      </c>
      <c r="C507" t="s">
        <v>82</v>
      </c>
      <c r="D507" t="s">
        <v>86</v>
      </c>
      <c r="E507" t="str">
        <f t="shared" si="7"/>
        <v>49男従業員</v>
      </c>
      <c r="F507" s="2" t="s">
        <v>94</v>
      </c>
    </row>
    <row r="508" spans="2:6" x14ac:dyDescent="0.4">
      <c r="B508">
        <v>50</v>
      </c>
      <c r="C508" t="s">
        <v>82</v>
      </c>
      <c r="D508" t="s">
        <v>86</v>
      </c>
      <c r="E508" t="str">
        <f t="shared" si="7"/>
        <v>50男従業員</v>
      </c>
      <c r="F508" s="2" t="s">
        <v>94</v>
      </c>
    </row>
    <row r="509" spans="2:6" x14ac:dyDescent="0.4">
      <c r="B509">
        <v>51</v>
      </c>
      <c r="C509" t="s">
        <v>82</v>
      </c>
      <c r="D509" t="s">
        <v>86</v>
      </c>
      <c r="E509" t="str">
        <f t="shared" si="7"/>
        <v>51男従業員</v>
      </c>
      <c r="F509" s="2" t="s">
        <v>94</v>
      </c>
    </row>
    <row r="510" spans="2:6" x14ac:dyDescent="0.4">
      <c r="B510">
        <v>52</v>
      </c>
      <c r="C510" t="s">
        <v>82</v>
      </c>
      <c r="D510" t="s">
        <v>86</v>
      </c>
      <c r="E510" t="str">
        <f t="shared" si="7"/>
        <v>52男従業員</v>
      </c>
      <c r="F510" s="2" t="s">
        <v>94</v>
      </c>
    </row>
    <row r="511" spans="2:6" x14ac:dyDescent="0.4">
      <c r="B511">
        <v>53</v>
      </c>
      <c r="C511" t="s">
        <v>82</v>
      </c>
      <c r="D511" t="s">
        <v>86</v>
      </c>
      <c r="E511" t="str">
        <f t="shared" si="7"/>
        <v>53男従業員</v>
      </c>
      <c r="F511" s="2" t="s">
        <v>94</v>
      </c>
    </row>
    <row r="512" spans="2:6" x14ac:dyDescent="0.4">
      <c r="B512">
        <v>54</v>
      </c>
      <c r="C512" t="s">
        <v>82</v>
      </c>
      <c r="D512" t="s">
        <v>86</v>
      </c>
      <c r="E512" t="str">
        <f t="shared" si="7"/>
        <v>54男従業員</v>
      </c>
      <c r="F512" s="2" t="s">
        <v>94</v>
      </c>
    </row>
    <row r="513" spans="2:6" x14ac:dyDescent="0.4">
      <c r="B513">
        <v>55</v>
      </c>
      <c r="C513" t="s">
        <v>82</v>
      </c>
      <c r="D513" t="s">
        <v>86</v>
      </c>
      <c r="E513" t="str">
        <f t="shared" si="7"/>
        <v>55男従業員</v>
      </c>
      <c r="F513" s="2" t="s">
        <v>94</v>
      </c>
    </row>
    <row r="514" spans="2:6" x14ac:dyDescent="0.4">
      <c r="B514">
        <v>56</v>
      </c>
      <c r="C514" t="s">
        <v>82</v>
      </c>
      <c r="D514" t="s">
        <v>86</v>
      </c>
      <c r="E514" t="str">
        <f t="shared" si="7"/>
        <v>56男従業員</v>
      </c>
      <c r="F514" s="2" t="s">
        <v>94</v>
      </c>
    </row>
    <row r="515" spans="2:6" x14ac:dyDescent="0.4">
      <c r="B515">
        <v>57</v>
      </c>
      <c r="C515" t="s">
        <v>82</v>
      </c>
      <c r="D515" t="s">
        <v>86</v>
      </c>
      <c r="E515" t="str">
        <f t="shared" ref="E515:E578" si="8">B515&amp;C515&amp;D515</f>
        <v>57男従業員</v>
      </c>
      <c r="F515" s="2" t="s">
        <v>94</v>
      </c>
    </row>
    <row r="516" spans="2:6" x14ac:dyDescent="0.4">
      <c r="B516">
        <v>58</v>
      </c>
      <c r="C516" t="s">
        <v>82</v>
      </c>
      <c r="D516" t="s">
        <v>86</v>
      </c>
      <c r="E516" t="str">
        <f t="shared" si="8"/>
        <v>58男従業員</v>
      </c>
      <c r="F516" s="2" t="s">
        <v>94</v>
      </c>
    </row>
    <row r="517" spans="2:6" x14ac:dyDescent="0.4">
      <c r="B517">
        <v>59</v>
      </c>
      <c r="C517" t="s">
        <v>82</v>
      </c>
      <c r="D517" t="s">
        <v>86</v>
      </c>
      <c r="E517" t="str">
        <f t="shared" si="8"/>
        <v>59男従業員</v>
      </c>
      <c r="F517" s="2" t="s">
        <v>94</v>
      </c>
    </row>
    <row r="518" spans="2:6" x14ac:dyDescent="0.4">
      <c r="B518">
        <v>60</v>
      </c>
      <c r="C518" t="s">
        <v>82</v>
      </c>
      <c r="D518" t="s">
        <v>86</v>
      </c>
      <c r="E518" t="str">
        <f t="shared" si="8"/>
        <v>60男従業員</v>
      </c>
      <c r="F518" s="2" t="s">
        <v>94</v>
      </c>
    </row>
    <row r="519" spans="2:6" x14ac:dyDescent="0.4">
      <c r="B519">
        <v>61</v>
      </c>
      <c r="C519" t="s">
        <v>82</v>
      </c>
      <c r="D519" t="s">
        <v>86</v>
      </c>
      <c r="E519" t="str">
        <f t="shared" si="8"/>
        <v>61男従業員</v>
      </c>
      <c r="F519" s="2" t="s">
        <v>94</v>
      </c>
    </row>
    <row r="520" spans="2:6" x14ac:dyDescent="0.4">
      <c r="B520">
        <v>62</v>
      </c>
      <c r="C520" t="s">
        <v>82</v>
      </c>
      <c r="D520" t="s">
        <v>86</v>
      </c>
      <c r="E520" t="str">
        <f t="shared" si="8"/>
        <v>62男従業員</v>
      </c>
      <c r="F520" s="2" t="s">
        <v>94</v>
      </c>
    </row>
    <row r="521" spans="2:6" x14ac:dyDescent="0.4">
      <c r="B521">
        <v>63</v>
      </c>
      <c r="C521" t="s">
        <v>82</v>
      </c>
      <c r="D521" t="s">
        <v>86</v>
      </c>
      <c r="E521" t="str">
        <f t="shared" si="8"/>
        <v>63男従業員</v>
      </c>
      <c r="F521" s="2" t="s">
        <v>94</v>
      </c>
    </row>
    <row r="522" spans="2:6" x14ac:dyDescent="0.4">
      <c r="B522">
        <v>64</v>
      </c>
      <c r="C522" t="s">
        <v>82</v>
      </c>
      <c r="D522" t="s">
        <v>86</v>
      </c>
      <c r="E522" t="str">
        <f t="shared" si="8"/>
        <v>64男従業員</v>
      </c>
      <c r="F522" s="2" t="s">
        <v>94</v>
      </c>
    </row>
    <row r="523" spans="2:6" x14ac:dyDescent="0.4">
      <c r="B523">
        <v>65</v>
      </c>
      <c r="C523" t="s">
        <v>82</v>
      </c>
      <c r="D523" t="s">
        <v>86</v>
      </c>
      <c r="E523" t="str">
        <f t="shared" si="8"/>
        <v>65男従業員</v>
      </c>
      <c r="F523" s="2" t="s">
        <v>94</v>
      </c>
    </row>
    <row r="524" spans="2:6" x14ac:dyDescent="0.4">
      <c r="B524">
        <v>66</v>
      </c>
      <c r="C524" t="s">
        <v>82</v>
      </c>
      <c r="D524" t="s">
        <v>86</v>
      </c>
      <c r="E524" t="str">
        <f t="shared" si="8"/>
        <v>66男従業員</v>
      </c>
      <c r="F524" s="2" t="s">
        <v>94</v>
      </c>
    </row>
    <row r="525" spans="2:6" x14ac:dyDescent="0.4">
      <c r="B525">
        <v>67</v>
      </c>
      <c r="C525" t="s">
        <v>82</v>
      </c>
      <c r="D525" t="s">
        <v>86</v>
      </c>
      <c r="E525" t="str">
        <f t="shared" si="8"/>
        <v>67男従業員</v>
      </c>
      <c r="F525" s="2" t="s">
        <v>94</v>
      </c>
    </row>
    <row r="526" spans="2:6" x14ac:dyDescent="0.4">
      <c r="B526">
        <v>68</v>
      </c>
      <c r="C526" t="s">
        <v>82</v>
      </c>
      <c r="D526" t="s">
        <v>86</v>
      </c>
      <c r="E526" t="str">
        <f t="shared" si="8"/>
        <v>68男従業員</v>
      </c>
      <c r="F526" s="2" t="s">
        <v>94</v>
      </c>
    </row>
    <row r="527" spans="2:6" x14ac:dyDescent="0.4">
      <c r="B527">
        <v>69</v>
      </c>
      <c r="C527" t="s">
        <v>82</v>
      </c>
      <c r="D527" t="s">
        <v>86</v>
      </c>
      <c r="E527" t="str">
        <f t="shared" si="8"/>
        <v>69男従業員</v>
      </c>
      <c r="F527" s="2" t="s">
        <v>94</v>
      </c>
    </row>
    <row r="528" spans="2:6" x14ac:dyDescent="0.4">
      <c r="B528">
        <v>70</v>
      </c>
      <c r="C528" t="s">
        <v>82</v>
      </c>
      <c r="D528" t="s">
        <v>86</v>
      </c>
      <c r="E528" t="str">
        <f t="shared" si="8"/>
        <v>70男従業員</v>
      </c>
      <c r="F528" s="2" t="s">
        <v>94</v>
      </c>
    </row>
    <row r="529" spans="2:6" x14ac:dyDescent="0.4">
      <c r="B529">
        <v>71</v>
      </c>
      <c r="C529" t="s">
        <v>82</v>
      </c>
      <c r="D529" t="s">
        <v>86</v>
      </c>
      <c r="E529" t="str">
        <f t="shared" si="8"/>
        <v>71男従業員</v>
      </c>
      <c r="F529" s="2" t="s">
        <v>94</v>
      </c>
    </row>
    <row r="530" spans="2:6" x14ac:dyDescent="0.4">
      <c r="B530">
        <v>72</v>
      </c>
      <c r="C530" t="s">
        <v>82</v>
      </c>
      <c r="D530" t="s">
        <v>86</v>
      </c>
      <c r="E530" t="str">
        <f t="shared" si="8"/>
        <v>72男従業員</v>
      </c>
      <c r="F530" s="2" t="s">
        <v>94</v>
      </c>
    </row>
    <row r="531" spans="2:6" x14ac:dyDescent="0.4">
      <c r="B531">
        <v>73</v>
      </c>
      <c r="C531" t="s">
        <v>82</v>
      </c>
      <c r="D531" t="s">
        <v>86</v>
      </c>
      <c r="E531" t="str">
        <f t="shared" si="8"/>
        <v>73男従業員</v>
      </c>
      <c r="F531" s="2" t="s">
        <v>94</v>
      </c>
    </row>
    <row r="532" spans="2:6" x14ac:dyDescent="0.4">
      <c r="B532">
        <v>74</v>
      </c>
      <c r="C532" t="s">
        <v>82</v>
      </c>
      <c r="D532" t="s">
        <v>86</v>
      </c>
      <c r="E532" t="str">
        <f t="shared" si="8"/>
        <v>74男従業員</v>
      </c>
      <c r="F532" s="2" t="s">
        <v>94</v>
      </c>
    </row>
    <row r="533" spans="2:6" x14ac:dyDescent="0.4">
      <c r="B533">
        <v>75</v>
      </c>
      <c r="C533" t="s">
        <v>82</v>
      </c>
      <c r="D533" t="s">
        <v>86</v>
      </c>
      <c r="E533" t="str">
        <f t="shared" si="8"/>
        <v>75男従業員</v>
      </c>
      <c r="F533" s="2" t="s">
        <v>94</v>
      </c>
    </row>
    <row r="534" spans="2:6" x14ac:dyDescent="0.4">
      <c r="F534" s="2"/>
    </row>
    <row r="535" spans="2:6" x14ac:dyDescent="0.4">
      <c r="B535">
        <v>1</v>
      </c>
      <c r="C535" t="s">
        <v>83</v>
      </c>
      <c r="D535" t="s">
        <v>86</v>
      </c>
      <c r="E535" t="str">
        <f t="shared" si="8"/>
        <v>1女従業員</v>
      </c>
      <c r="F535" s="2" t="s">
        <v>91</v>
      </c>
    </row>
    <row r="536" spans="2:6" x14ac:dyDescent="0.4">
      <c r="B536">
        <v>2</v>
      </c>
      <c r="C536" t="s">
        <v>83</v>
      </c>
      <c r="D536" t="s">
        <v>86</v>
      </c>
      <c r="E536" t="str">
        <f t="shared" si="8"/>
        <v>2女従業員</v>
      </c>
      <c r="F536" s="2" t="s">
        <v>91</v>
      </c>
    </row>
    <row r="537" spans="2:6" x14ac:dyDescent="0.4">
      <c r="B537">
        <v>3</v>
      </c>
      <c r="C537" t="s">
        <v>83</v>
      </c>
      <c r="D537" t="s">
        <v>86</v>
      </c>
      <c r="E537" t="str">
        <f t="shared" si="8"/>
        <v>3女従業員</v>
      </c>
      <c r="F537" s="2" t="s">
        <v>91</v>
      </c>
    </row>
    <row r="538" spans="2:6" x14ac:dyDescent="0.4">
      <c r="B538">
        <v>4</v>
      </c>
      <c r="C538" t="s">
        <v>83</v>
      </c>
      <c r="D538" t="s">
        <v>86</v>
      </c>
      <c r="E538" t="str">
        <f t="shared" si="8"/>
        <v>4女従業員</v>
      </c>
      <c r="F538" s="2" t="s">
        <v>91</v>
      </c>
    </row>
    <row r="539" spans="2:6" x14ac:dyDescent="0.4">
      <c r="B539">
        <v>5</v>
      </c>
      <c r="C539" t="s">
        <v>83</v>
      </c>
      <c r="D539" t="s">
        <v>86</v>
      </c>
      <c r="E539" t="str">
        <f t="shared" si="8"/>
        <v>5女従業員</v>
      </c>
      <c r="F539" s="2" t="s">
        <v>91</v>
      </c>
    </row>
    <row r="540" spans="2:6" x14ac:dyDescent="0.4">
      <c r="B540">
        <v>6</v>
      </c>
      <c r="C540" t="s">
        <v>83</v>
      </c>
      <c r="D540" t="s">
        <v>86</v>
      </c>
      <c r="E540" t="str">
        <f t="shared" si="8"/>
        <v>6女従業員</v>
      </c>
      <c r="F540" s="2" t="s">
        <v>91</v>
      </c>
    </row>
    <row r="541" spans="2:6" x14ac:dyDescent="0.4">
      <c r="B541">
        <v>7</v>
      </c>
      <c r="C541" t="s">
        <v>83</v>
      </c>
      <c r="D541" t="s">
        <v>86</v>
      </c>
      <c r="E541" t="str">
        <f t="shared" si="8"/>
        <v>7女従業員</v>
      </c>
      <c r="F541" s="2" t="s">
        <v>91</v>
      </c>
    </row>
    <row r="542" spans="2:6" x14ac:dyDescent="0.4">
      <c r="B542">
        <v>8</v>
      </c>
      <c r="C542" t="s">
        <v>83</v>
      </c>
      <c r="D542" t="s">
        <v>86</v>
      </c>
      <c r="E542" t="str">
        <f t="shared" si="8"/>
        <v>8女従業員</v>
      </c>
      <c r="F542" s="2" t="s">
        <v>91</v>
      </c>
    </row>
    <row r="543" spans="2:6" x14ac:dyDescent="0.4">
      <c r="B543">
        <v>9</v>
      </c>
      <c r="C543" t="s">
        <v>83</v>
      </c>
      <c r="D543" t="s">
        <v>86</v>
      </c>
      <c r="E543" t="str">
        <f t="shared" si="8"/>
        <v>9女従業員</v>
      </c>
      <c r="F543" s="2" t="s">
        <v>91</v>
      </c>
    </row>
    <row r="544" spans="2:6" x14ac:dyDescent="0.4">
      <c r="B544">
        <v>10</v>
      </c>
      <c r="C544" t="s">
        <v>83</v>
      </c>
      <c r="D544" t="s">
        <v>86</v>
      </c>
      <c r="E544" t="str">
        <f t="shared" si="8"/>
        <v>10女従業員</v>
      </c>
      <c r="F544" s="2" t="s">
        <v>91</v>
      </c>
    </row>
    <row r="545" spans="2:6" x14ac:dyDescent="0.4">
      <c r="B545">
        <v>11</v>
      </c>
      <c r="C545" t="s">
        <v>83</v>
      </c>
      <c r="D545" t="s">
        <v>86</v>
      </c>
      <c r="E545" t="str">
        <f t="shared" si="8"/>
        <v>11女従業員</v>
      </c>
      <c r="F545" s="2" t="s">
        <v>91</v>
      </c>
    </row>
    <row r="546" spans="2:6" x14ac:dyDescent="0.4">
      <c r="B546">
        <v>12</v>
      </c>
      <c r="C546" t="s">
        <v>83</v>
      </c>
      <c r="D546" t="s">
        <v>86</v>
      </c>
      <c r="E546" t="str">
        <f t="shared" si="8"/>
        <v>12女従業員</v>
      </c>
      <c r="F546" s="2" t="s">
        <v>91</v>
      </c>
    </row>
    <row r="547" spans="2:6" x14ac:dyDescent="0.4">
      <c r="B547">
        <v>13</v>
      </c>
      <c r="C547" t="s">
        <v>83</v>
      </c>
      <c r="D547" t="s">
        <v>86</v>
      </c>
      <c r="E547" t="str">
        <f t="shared" si="8"/>
        <v>13女従業員</v>
      </c>
      <c r="F547" s="2" t="s">
        <v>91</v>
      </c>
    </row>
    <row r="548" spans="2:6" x14ac:dyDescent="0.4">
      <c r="B548">
        <v>14</v>
      </c>
      <c r="C548" t="s">
        <v>83</v>
      </c>
      <c r="D548" t="s">
        <v>86</v>
      </c>
      <c r="E548" t="str">
        <f t="shared" si="8"/>
        <v>14女従業員</v>
      </c>
      <c r="F548" s="2" t="s">
        <v>91</v>
      </c>
    </row>
    <row r="549" spans="2:6" x14ac:dyDescent="0.4">
      <c r="B549">
        <v>15</v>
      </c>
      <c r="C549" t="s">
        <v>83</v>
      </c>
      <c r="D549" t="s">
        <v>86</v>
      </c>
      <c r="E549" t="str">
        <f t="shared" si="8"/>
        <v>15女従業員</v>
      </c>
      <c r="F549" s="2" t="s">
        <v>91</v>
      </c>
    </row>
    <row r="550" spans="2:6" x14ac:dyDescent="0.4">
      <c r="B550">
        <v>16</v>
      </c>
      <c r="C550" t="s">
        <v>83</v>
      </c>
      <c r="D550" t="s">
        <v>86</v>
      </c>
      <c r="E550" t="str">
        <f t="shared" si="8"/>
        <v>16女従業員</v>
      </c>
      <c r="F550" s="2" t="s">
        <v>91</v>
      </c>
    </row>
    <row r="551" spans="2:6" x14ac:dyDescent="0.4">
      <c r="B551">
        <v>17</v>
      </c>
      <c r="C551" t="s">
        <v>83</v>
      </c>
      <c r="D551" t="s">
        <v>86</v>
      </c>
      <c r="E551" t="str">
        <f t="shared" si="8"/>
        <v>17女従業員</v>
      </c>
      <c r="F551" s="2" t="s">
        <v>91</v>
      </c>
    </row>
    <row r="552" spans="2:6" x14ac:dyDescent="0.4">
      <c r="B552">
        <v>18</v>
      </c>
      <c r="C552" t="s">
        <v>83</v>
      </c>
      <c r="D552" t="s">
        <v>86</v>
      </c>
      <c r="E552" t="str">
        <f t="shared" si="8"/>
        <v>18女従業員</v>
      </c>
      <c r="F552" s="2" t="s">
        <v>91</v>
      </c>
    </row>
    <row r="553" spans="2:6" x14ac:dyDescent="0.4">
      <c r="B553">
        <v>19</v>
      </c>
      <c r="C553" t="s">
        <v>83</v>
      </c>
      <c r="D553" t="s">
        <v>86</v>
      </c>
      <c r="E553" t="str">
        <f t="shared" si="8"/>
        <v>19女従業員</v>
      </c>
      <c r="F553" s="2" t="s">
        <v>91</v>
      </c>
    </row>
    <row r="554" spans="2:6" x14ac:dyDescent="0.4">
      <c r="B554">
        <v>20</v>
      </c>
      <c r="C554" t="s">
        <v>83</v>
      </c>
      <c r="D554" t="s">
        <v>86</v>
      </c>
      <c r="E554" t="str">
        <f t="shared" si="8"/>
        <v>20女従業員</v>
      </c>
      <c r="F554" s="2" t="s">
        <v>91</v>
      </c>
    </row>
    <row r="555" spans="2:6" x14ac:dyDescent="0.4">
      <c r="B555">
        <v>21</v>
      </c>
      <c r="C555" t="s">
        <v>83</v>
      </c>
      <c r="D555" t="s">
        <v>86</v>
      </c>
      <c r="E555" t="str">
        <f t="shared" si="8"/>
        <v>21女従業員</v>
      </c>
      <c r="F555" s="2" t="s">
        <v>91</v>
      </c>
    </row>
    <row r="556" spans="2:6" x14ac:dyDescent="0.4">
      <c r="B556">
        <v>22</v>
      </c>
      <c r="C556" t="s">
        <v>83</v>
      </c>
      <c r="D556" t="s">
        <v>86</v>
      </c>
      <c r="E556" t="str">
        <f t="shared" si="8"/>
        <v>22女従業員</v>
      </c>
      <c r="F556" s="2" t="s">
        <v>91</v>
      </c>
    </row>
    <row r="557" spans="2:6" x14ac:dyDescent="0.4">
      <c r="B557">
        <v>23</v>
      </c>
      <c r="C557" t="s">
        <v>83</v>
      </c>
      <c r="D557" t="s">
        <v>86</v>
      </c>
      <c r="E557" t="str">
        <f t="shared" si="8"/>
        <v>23女従業員</v>
      </c>
      <c r="F557" s="2" t="s">
        <v>91</v>
      </c>
    </row>
    <row r="558" spans="2:6" x14ac:dyDescent="0.4">
      <c r="B558">
        <v>24</v>
      </c>
      <c r="C558" t="s">
        <v>83</v>
      </c>
      <c r="D558" t="s">
        <v>86</v>
      </c>
      <c r="E558" t="str">
        <f t="shared" si="8"/>
        <v>24女従業員</v>
      </c>
      <c r="F558" s="2" t="s">
        <v>91</v>
      </c>
    </row>
    <row r="559" spans="2:6" x14ac:dyDescent="0.4">
      <c r="B559">
        <v>25</v>
      </c>
      <c r="C559" t="s">
        <v>83</v>
      </c>
      <c r="D559" t="s">
        <v>86</v>
      </c>
      <c r="E559" t="str">
        <f t="shared" si="8"/>
        <v>25女従業員</v>
      </c>
      <c r="F559" s="2" t="s">
        <v>92</v>
      </c>
    </row>
    <row r="560" spans="2:6" x14ac:dyDescent="0.4">
      <c r="B560">
        <v>26</v>
      </c>
      <c r="C560" t="s">
        <v>83</v>
      </c>
      <c r="D560" t="s">
        <v>86</v>
      </c>
      <c r="E560" t="str">
        <f t="shared" si="8"/>
        <v>26女従業員</v>
      </c>
      <c r="F560" s="2" t="s">
        <v>92</v>
      </c>
    </row>
    <row r="561" spans="2:6" x14ac:dyDescent="0.4">
      <c r="B561">
        <v>27</v>
      </c>
      <c r="C561" t="s">
        <v>83</v>
      </c>
      <c r="D561" t="s">
        <v>86</v>
      </c>
      <c r="E561" t="str">
        <f t="shared" si="8"/>
        <v>27女従業員</v>
      </c>
      <c r="F561" s="2" t="s">
        <v>92</v>
      </c>
    </row>
    <row r="562" spans="2:6" x14ac:dyDescent="0.4">
      <c r="B562">
        <v>28</v>
      </c>
      <c r="C562" t="s">
        <v>83</v>
      </c>
      <c r="D562" t="s">
        <v>86</v>
      </c>
      <c r="E562" t="str">
        <f t="shared" si="8"/>
        <v>28女従業員</v>
      </c>
      <c r="F562" s="2" t="s">
        <v>92</v>
      </c>
    </row>
    <row r="563" spans="2:6" x14ac:dyDescent="0.4">
      <c r="B563">
        <v>29</v>
      </c>
      <c r="C563" t="s">
        <v>83</v>
      </c>
      <c r="D563" t="s">
        <v>86</v>
      </c>
      <c r="E563" t="str">
        <f t="shared" si="8"/>
        <v>29女従業員</v>
      </c>
      <c r="F563" s="2" t="s">
        <v>92</v>
      </c>
    </row>
    <row r="564" spans="2:6" x14ac:dyDescent="0.4">
      <c r="B564">
        <v>30</v>
      </c>
      <c r="C564" t="s">
        <v>83</v>
      </c>
      <c r="D564" t="s">
        <v>86</v>
      </c>
      <c r="E564" t="str">
        <f t="shared" si="8"/>
        <v>30女従業員</v>
      </c>
      <c r="F564" s="2" t="s">
        <v>95</v>
      </c>
    </row>
    <row r="565" spans="2:6" x14ac:dyDescent="0.4">
      <c r="B565">
        <v>31</v>
      </c>
      <c r="C565" t="s">
        <v>83</v>
      </c>
      <c r="D565" t="s">
        <v>86</v>
      </c>
      <c r="E565" t="str">
        <f t="shared" si="8"/>
        <v>31女従業員</v>
      </c>
      <c r="F565" s="2" t="s">
        <v>95</v>
      </c>
    </row>
    <row r="566" spans="2:6" x14ac:dyDescent="0.4">
      <c r="B566">
        <v>32</v>
      </c>
      <c r="C566" t="s">
        <v>83</v>
      </c>
      <c r="D566" t="s">
        <v>86</v>
      </c>
      <c r="E566" t="str">
        <f t="shared" si="8"/>
        <v>32女従業員</v>
      </c>
      <c r="F566" s="2" t="s">
        <v>95</v>
      </c>
    </row>
    <row r="567" spans="2:6" x14ac:dyDescent="0.4">
      <c r="B567">
        <v>33</v>
      </c>
      <c r="C567" t="s">
        <v>83</v>
      </c>
      <c r="D567" t="s">
        <v>86</v>
      </c>
      <c r="E567" t="str">
        <f t="shared" si="8"/>
        <v>33女従業員</v>
      </c>
      <c r="F567" s="2" t="s">
        <v>95</v>
      </c>
    </row>
    <row r="568" spans="2:6" x14ac:dyDescent="0.4">
      <c r="B568">
        <v>34</v>
      </c>
      <c r="C568" t="s">
        <v>83</v>
      </c>
      <c r="D568" t="s">
        <v>86</v>
      </c>
      <c r="E568" t="str">
        <f t="shared" si="8"/>
        <v>34女従業員</v>
      </c>
      <c r="F568" s="2" t="s">
        <v>95</v>
      </c>
    </row>
    <row r="569" spans="2:6" x14ac:dyDescent="0.4">
      <c r="B569">
        <v>35</v>
      </c>
      <c r="C569" t="s">
        <v>83</v>
      </c>
      <c r="D569" t="s">
        <v>86</v>
      </c>
      <c r="E569" t="str">
        <f t="shared" si="8"/>
        <v>35女従業員</v>
      </c>
      <c r="F569" s="2" t="s">
        <v>95</v>
      </c>
    </row>
    <row r="570" spans="2:6" x14ac:dyDescent="0.4">
      <c r="B570">
        <v>36</v>
      </c>
      <c r="C570" t="s">
        <v>83</v>
      </c>
      <c r="D570" t="s">
        <v>86</v>
      </c>
      <c r="E570" t="str">
        <f t="shared" si="8"/>
        <v>36女従業員</v>
      </c>
      <c r="F570" s="2" t="s">
        <v>95</v>
      </c>
    </row>
    <row r="571" spans="2:6" x14ac:dyDescent="0.4">
      <c r="B571">
        <v>37</v>
      </c>
      <c r="C571" t="s">
        <v>83</v>
      </c>
      <c r="D571" t="s">
        <v>86</v>
      </c>
      <c r="E571" t="str">
        <f t="shared" si="8"/>
        <v>37女従業員</v>
      </c>
      <c r="F571" s="2" t="s">
        <v>95</v>
      </c>
    </row>
    <row r="572" spans="2:6" x14ac:dyDescent="0.4">
      <c r="B572">
        <v>38</v>
      </c>
      <c r="C572" t="s">
        <v>83</v>
      </c>
      <c r="D572" t="s">
        <v>86</v>
      </c>
      <c r="E572" t="str">
        <f t="shared" si="8"/>
        <v>38女従業員</v>
      </c>
      <c r="F572" s="2" t="s">
        <v>95</v>
      </c>
    </row>
    <row r="573" spans="2:6" x14ac:dyDescent="0.4">
      <c r="B573">
        <v>39</v>
      </c>
      <c r="C573" t="s">
        <v>83</v>
      </c>
      <c r="D573" t="s">
        <v>86</v>
      </c>
      <c r="E573" t="str">
        <f t="shared" si="8"/>
        <v>39女従業員</v>
      </c>
      <c r="F573" s="2" t="s">
        <v>95</v>
      </c>
    </row>
    <row r="574" spans="2:6" x14ac:dyDescent="0.4">
      <c r="B574">
        <v>40</v>
      </c>
      <c r="C574" t="s">
        <v>83</v>
      </c>
      <c r="D574" t="s">
        <v>86</v>
      </c>
      <c r="E574" t="str">
        <f t="shared" si="8"/>
        <v>40女従業員</v>
      </c>
      <c r="F574" s="2" t="s">
        <v>95</v>
      </c>
    </row>
    <row r="575" spans="2:6" x14ac:dyDescent="0.4">
      <c r="B575">
        <v>41</v>
      </c>
      <c r="C575" t="s">
        <v>83</v>
      </c>
      <c r="D575" t="s">
        <v>86</v>
      </c>
      <c r="E575" t="str">
        <f t="shared" si="8"/>
        <v>41女従業員</v>
      </c>
      <c r="F575" s="2" t="s">
        <v>95</v>
      </c>
    </row>
    <row r="576" spans="2:6" x14ac:dyDescent="0.4">
      <c r="B576">
        <v>42</v>
      </c>
      <c r="C576" t="s">
        <v>83</v>
      </c>
      <c r="D576" t="s">
        <v>86</v>
      </c>
      <c r="E576" t="str">
        <f t="shared" si="8"/>
        <v>42女従業員</v>
      </c>
      <c r="F576" s="2" t="s">
        <v>95</v>
      </c>
    </row>
    <row r="577" spans="2:6" x14ac:dyDescent="0.4">
      <c r="B577">
        <v>43</v>
      </c>
      <c r="C577" t="s">
        <v>83</v>
      </c>
      <c r="D577" t="s">
        <v>86</v>
      </c>
      <c r="E577" t="str">
        <f t="shared" si="8"/>
        <v>43女従業員</v>
      </c>
      <c r="F577" s="2" t="s">
        <v>95</v>
      </c>
    </row>
    <row r="578" spans="2:6" x14ac:dyDescent="0.4">
      <c r="B578">
        <v>44</v>
      </c>
      <c r="C578" t="s">
        <v>83</v>
      </c>
      <c r="D578" t="s">
        <v>86</v>
      </c>
      <c r="E578" t="str">
        <f t="shared" si="8"/>
        <v>44女従業員</v>
      </c>
      <c r="F578" s="2" t="s">
        <v>95</v>
      </c>
    </row>
    <row r="579" spans="2:6" x14ac:dyDescent="0.4">
      <c r="B579">
        <v>45</v>
      </c>
      <c r="C579" t="s">
        <v>83</v>
      </c>
      <c r="D579" t="s">
        <v>86</v>
      </c>
      <c r="E579" t="str">
        <f t="shared" ref="E579:E609" si="9">B579&amp;C579&amp;D579</f>
        <v>45女従業員</v>
      </c>
      <c r="F579" s="2" t="s">
        <v>95</v>
      </c>
    </row>
    <row r="580" spans="2:6" x14ac:dyDescent="0.4">
      <c r="B580">
        <v>46</v>
      </c>
      <c r="C580" t="s">
        <v>83</v>
      </c>
      <c r="D580" t="s">
        <v>86</v>
      </c>
      <c r="E580" t="str">
        <f t="shared" si="9"/>
        <v>46女従業員</v>
      </c>
      <c r="F580" s="2" t="s">
        <v>95</v>
      </c>
    </row>
    <row r="581" spans="2:6" x14ac:dyDescent="0.4">
      <c r="B581">
        <v>47</v>
      </c>
      <c r="C581" t="s">
        <v>83</v>
      </c>
      <c r="D581" t="s">
        <v>86</v>
      </c>
      <c r="E581" t="str">
        <f t="shared" si="9"/>
        <v>47女従業員</v>
      </c>
      <c r="F581" s="2" t="s">
        <v>95</v>
      </c>
    </row>
    <row r="582" spans="2:6" x14ac:dyDescent="0.4">
      <c r="B582">
        <v>48</v>
      </c>
      <c r="C582" t="s">
        <v>83</v>
      </c>
      <c r="D582" t="s">
        <v>86</v>
      </c>
      <c r="E582" t="str">
        <f t="shared" si="9"/>
        <v>48女従業員</v>
      </c>
      <c r="F582" s="2" t="s">
        <v>95</v>
      </c>
    </row>
    <row r="583" spans="2:6" x14ac:dyDescent="0.4">
      <c r="B583">
        <v>49</v>
      </c>
      <c r="C583" t="s">
        <v>83</v>
      </c>
      <c r="D583" t="s">
        <v>86</v>
      </c>
      <c r="E583" t="str">
        <f t="shared" si="9"/>
        <v>49女従業員</v>
      </c>
      <c r="F583" s="2" t="s">
        <v>95</v>
      </c>
    </row>
    <row r="584" spans="2:6" x14ac:dyDescent="0.4">
      <c r="B584">
        <v>50</v>
      </c>
      <c r="C584" t="s">
        <v>83</v>
      </c>
      <c r="D584" t="s">
        <v>86</v>
      </c>
      <c r="E584" t="str">
        <f t="shared" si="9"/>
        <v>50女従業員</v>
      </c>
      <c r="F584" s="2" t="s">
        <v>95</v>
      </c>
    </row>
    <row r="585" spans="2:6" x14ac:dyDescent="0.4">
      <c r="B585">
        <v>51</v>
      </c>
      <c r="C585" t="s">
        <v>83</v>
      </c>
      <c r="D585" t="s">
        <v>86</v>
      </c>
      <c r="E585" t="str">
        <f t="shared" si="9"/>
        <v>51女従業員</v>
      </c>
      <c r="F585" s="2" t="s">
        <v>95</v>
      </c>
    </row>
    <row r="586" spans="2:6" x14ac:dyDescent="0.4">
      <c r="B586">
        <v>52</v>
      </c>
      <c r="C586" t="s">
        <v>83</v>
      </c>
      <c r="D586" t="s">
        <v>86</v>
      </c>
      <c r="E586" t="str">
        <f t="shared" si="9"/>
        <v>52女従業員</v>
      </c>
      <c r="F586" s="2" t="s">
        <v>95</v>
      </c>
    </row>
    <row r="587" spans="2:6" x14ac:dyDescent="0.4">
      <c r="B587">
        <v>53</v>
      </c>
      <c r="C587" t="s">
        <v>83</v>
      </c>
      <c r="D587" t="s">
        <v>86</v>
      </c>
      <c r="E587" t="str">
        <f t="shared" si="9"/>
        <v>53女従業員</v>
      </c>
      <c r="F587" s="2" t="s">
        <v>95</v>
      </c>
    </row>
    <row r="588" spans="2:6" x14ac:dyDescent="0.4">
      <c r="B588">
        <v>54</v>
      </c>
      <c r="C588" t="s">
        <v>83</v>
      </c>
      <c r="D588" t="s">
        <v>86</v>
      </c>
      <c r="E588" t="str">
        <f t="shared" si="9"/>
        <v>54女従業員</v>
      </c>
      <c r="F588" s="2" t="s">
        <v>95</v>
      </c>
    </row>
    <row r="589" spans="2:6" x14ac:dyDescent="0.4">
      <c r="B589">
        <v>55</v>
      </c>
      <c r="C589" t="s">
        <v>83</v>
      </c>
      <c r="D589" t="s">
        <v>86</v>
      </c>
      <c r="E589" t="str">
        <f t="shared" si="9"/>
        <v>55女従業員</v>
      </c>
      <c r="F589" s="2" t="s">
        <v>95</v>
      </c>
    </row>
    <row r="590" spans="2:6" x14ac:dyDescent="0.4">
      <c r="B590">
        <v>56</v>
      </c>
      <c r="C590" t="s">
        <v>83</v>
      </c>
      <c r="D590" t="s">
        <v>86</v>
      </c>
      <c r="E590" t="str">
        <f t="shared" si="9"/>
        <v>56女従業員</v>
      </c>
      <c r="F590" s="2" t="s">
        <v>95</v>
      </c>
    </row>
    <row r="591" spans="2:6" x14ac:dyDescent="0.4">
      <c r="B591">
        <v>57</v>
      </c>
      <c r="C591" t="s">
        <v>83</v>
      </c>
      <c r="D591" t="s">
        <v>86</v>
      </c>
      <c r="E591" t="str">
        <f t="shared" si="9"/>
        <v>57女従業員</v>
      </c>
      <c r="F591" s="2" t="s">
        <v>95</v>
      </c>
    </row>
    <row r="592" spans="2:6" x14ac:dyDescent="0.4">
      <c r="B592">
        <v>58</v>
      </c>
      <c r="C592" t="s">
        <v>83</v>
      </c>
      <c r="D592" t="s">
        <v>86</v>
      </c>
      <c r="E592" t="str">
        <f t="shared" si="9"/>
        <v>58女従業員</v>
      </c>
      <c r="F592" s="2" t="s">
        <v>95</v>
      </c>
    </row>
    <row r="593" spans="2:6" x14ac:dyDescent="0.4">
      <c r="B593">
        <v>59</v>
      </c>
      <c r="C593" t="s">
        <v>83</v>
      </c>
      <c r="D593" t="s">
        <v>86</v>
      </c>
      <c r="E593" t="str">
        <f t="shared" si="9"/>
        <v>59女従業員</v>
      </c>
      <c r="F593" s="2" t="s">
        <v>95</v>
      </c>
    </row>
    <row r="594" spans="2:6" x14ac:dyDescent="0.4">
      <c r="B594">
        <v>60</v>
      </c>
      <c r="C594" t="s">
        <v>83</v>
      </c>
      <c r="D594" t="s">
        <v>86</v>
      </c>
      <c r="E594" t="str">
        <f t="shared" si="9"/>
        <v>60女従業員</v>
      </c>
      <c r="F594" s="2" t="s">
        <v>95</v>
      </c>
    </row>
    <row r="595" spans="2:6" x14ac:dyDescent="0.4">
      <c r="B595">
        <v>61</v>
      </c>
      <c r="C595" t="s">
        <v>83</v>
      </c>
      <c r="D595" t="s">
        <v>86</v>
      </c>
      <c r="E595" t="str">
        <f t="shared" si="9"/>
        <v>61女従業員</v>
      </c>
      <c r="F595" s="2" t="s">
        <v>95</v>
      </c>
    </row>
    <row r="596" spans="2:6" x14ac:dyDescent="0.4">
      <c r="B596">
        <v>62</v>
      </c>
      <c r="C596" t="s">
        <v>83</v>
      </c>
      <c r="D596" t="s">
        <v>86</v>
      </c>
      <c r="E596" t="str">
        <f t="shared" si="9"/>
        <v>62女従業員</v>
      </c>
      <c r="F596" s="2" t="s">
        <v>95</v>
      </c>
    </row>
    <row r="597" spans="2:6" x14ac:dyDescent="0.4">
      <c r="B597">
        <v>63</v>
      </c>
      <c r="C597" t="s">
        <v>83</v>
      </c>
      <c r="D597" t="s">
        <v>86</v>
      </c>
      <c r="E597" t="str">
        <f t="shared" si="9"/>
        <v>63女従業員</v>
      </c>
      <c r="F597" s="2" t="s">
        <v>95</v>
      </c>
    </row>
    <row r="598" spans="2:6" x14ac:dyDescent="0.4">
      <c r="B598">
        <v>64</v>
      </c>
      <c r="C598" t="s">
        <v>83</v>
      </c>
      <c r="D598" t="s">
        <v>86</v>
      </c>
      <c r="E598" t="str">
        <f t="shared" si="9"/>
        <v>64女従業員</v>
      </c>
      <c r="F598" s="2" t="s">
        <v>95</v>
      </c>
    </row>
    <row r="599" spans="2:6" x14ac:dyDescent="0.4">
      <c r="B599">
        <v>65</v>
      </c>
      <c r="C599" t="s">
        <v>83</v>
      </c>
      <c r="D599" t="s">
        <v>86</v>
      </c>
      <c r="E599" t="str">
        <f t="shared" si="9"/>
        <v>65女従業員</v>
      </c>
      <c r="F599" s="2" t="s">
        <v>95</v>
      </c>
    </row>
    <row r="600" spans="2:6" x14ac:dyDescent="0.4">
      <c r="B600">
        <v>66</v>
      </c>
      <c r="C600" t="s">
        <v>83</v>
      </c>
      <c r="D600" t="s">
        <v>86</v>
      </c>
      <c r="E600" t="str">
        <f t="shared" si="9"/>
        <v>66女従業員</v>
      </c>
      <c r="F600" s="2" t="s">
        <v>95</v>
      </c>
    </row>
    <row r="601" spans="2:6" x14ac:dyDescent="0.4">
      <c r="B601">
        <v>67</v>
      </c>
      <c r="C601" t="s">
        <v>83</v>
      </c>
      <c r="D601" t="s">
        <v>86</v>
      </c>
      <c r="E601" t="str">
        <f t="shared" si="9"/>
        <v>67女従業員</v>
      </c>
      <c r="F601" s="2" t="s">
        <v>95</v>
      </c>
    </row>
    <row r="602" spans="2:6" x14ac:dyDescent="0.4">
      <c r="B602">
        <v>68</v>
      </c>
      <c r="C602" t="s">
        <v>83</v>
      </c>
      <c r="D602" t="s">
        <v>86</v>
      </c>
      <c r="E602" t="str">
        <f t="shared" si="9"/>
        <v>68女従業員</v>
      </c>
      <c r="F602" s="2" t="s">
        <v>95</v>
      </c>
    </row>
    <row r="603" spans="2:6" x14ac:dyDescent="0.4">
      <c r="B603">
        <v>69</v>
      </c>
      <c r="C603" t="s">
        <v>83</v>
      </c>
      <c r="D603" t="s">
        <v>86</v>
      </c>
      <c r="E603" t="str">
        <f t="shared" si="9"/>
        <v>69女従業員</v>
      </c>
      <c r="F603" s="2" t="s">
        <v>95</v>
      </c>
    </row>
    <row r="604" spans="2:6" x14ac:dyDescent="0.4">
      <c r="B604">
        <v>70</v>
      </c>
      <c r="C604" t="s">
        <v>83</v>
      </c>
      <c r="D604" t="s">
        <v>86</v>
      </c>
      <c r="E604" t="str">
        <f t="shared" si="9"/>
        <v>70女従業員</v>
      </c>
      <c r="F604" s="2" t="s">
        <v>95</v>
      </c>
    </row>
    <row r="605" spans="2:6" x14ac:dyDescent="0.4">
      <c r="B605">
        <v>71</v>
      </c>
      <c r="C605" t="s">
        <v>83</v>
      </c>
      <c r="D605" t="s">
        <v>86</v>
      </c>
      <c r="E605" t="str">
        <f t="shared" si="9"/>
        <v>71女従業員</v>
      </c>
      <c r="F605" s="2" t="s">
        <v>95</v>
      </c>
    </row>
    <row r="606" spans="2:6" x14ac:dyDescent="0.4">
      <c r="B606">
        <v>72</v>
      </c>
      <c r="C606" t="s">
        <v>83</v>
      </c>
      <c r="D606" t="s">
        <v>86</v>
      </c>
      <c r="E606" t="str">
        <f t="shared" si="9"/>
        <v>72女従業員</v>
      </c>
      <c r="F606" s="2" t="s">
        <v>95</v>
      </c>
    </row>
    <row r="607" spans="2:6" x14ac:dyDescent="0.4">
      <c r="B607">
        <v>73</v>
      </c>
      <c r="C607" t="s">
        <v>83</v>
      </c>
      <c r="D607" t="s">
        <v>86</v>
      </c>
      <c r="E607" t="str">
        <f t="shared" si="9"/>
        <v>73女従業員</v>
      </c>
      <c r="F607" s="2" t="s">
        <v>95</v>
      </c>
    </row>
    <row r="608" spans="2:6" x14ac:dyDescent="0.4">
      <c r="B608">
        <v>74</v>
      </c>
      <c r="C608" t="s">
        <v>83</v>
      </c>
      <c r="D608" t="s">
        <v>86</v>
      </c>
      <c r="E608" t="str">
        <f t="shared" si="9"/>
        <v>74女従業員</v>
      </c>
      <c r="F608" s="2" t="s">
        <v>95</v>
      </c>
    </row>
    <row r="609" spans="2:6" x14ac:dyDescent="0.4">
      <c r="B609">
        <v>75</v>
      </c>
      <c r="C609" t="s">
        <v>83</v>
      </c>
      <c r="D609" t="s">
        <v>86</v>
      </c>
      <c r="E609" t="str">
        <f t="shared" si="9"/>
        <v>75女従業員</v>
      </c>
      <c r="F609" s="2" t="s">
        <v>95</v>
      </c>
    </row>
  </sheetData>
  <autoFilter ref="B2:F609" xr:uid="{68C15370-AE76-41A3-B4AB-92720E086666}"/>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7496A-B52A-4D4E-AAB6-BC3BA9151785}">
  <sheetPr>
    <pageSetUpPr fitToPage="1"/>
  </sheetPr>
  <dimension ref="A2:B11"/>
  <sheetViews>
    <sheetView workbookViewId="0">
      <selection activeCell="B14" sqref="B14"/>
    </sheetView>
  </sheetViews>
  <sheetFormatPr defaultRowHeight="18.75" x14ac:dyDescent="0.4"/>
  <cols>
    <col min="1" max="1" width="24.75" customWidth="1"/>
    <col min="2" max="2" width="107.125" customWidth="1"/>
  </cols>
  <sheetData>
    <row r="2" spans="1:2" ht="43.5" customHeight="1" x14ac:dyDescent="0.4">
      <c r="A2" s="2" t="s">
        <v>109</v>
      </c>
      <c r="B2" s="46" t="s">
        <v>111</v>
      </c>
    </row>
    <row r="3" spans="1:2" ht="43.5" customHeight="1" x14ac:dyDescent="0.4">
      <c r="A3" s="2" t="s">
        <v>105</v>
      </c>
      <c r="B3" s="2" t="s">
        <v>116</v>
      </c>
    </row>
    <row r="4" spans="1:2" ht="43.5" customHeight="1" x14ac:dyDescent="0.4">
      <c r="A4" s="2" t="s">
        <v>106</v>
      </c>
      <c r="B4" s="46" t="s">
        <v>107</v>
      </c>
    </row>
    <row r="5" spans="1:2" ht="89.25" customHeight="1" x14ac:dyDescent="0.4">
      <c r="A5" s="2" t="s">
        <v>108</v>
      </c>
      <c r="B5" s="46" t="s">
        <v>115</v>
      </c>
    </row>
    <row r="8" spans="1:2" ht="56.25" x14ac:dyDescent="0.4">
      <c r="A8" s="46" t="s">
        <v>112</v>
      </c>
      <c r="B8" s="46" t="s">
        <v>113</v>
      </c>
    </row>
    <row r="11" spans="1:2" ht="37.5" x14ac:dyDescent="0.4">
      <c r="A11" s="2" t="s">
        <v>267</v>
      </c>
      <c r="B11" s="46" t="s">
        <v>268</v>
      </c>
    </row>
  </sheetData>
  <phoneticPr fontId="1"/>
  <pageMargins left="0.7" right="0.7" top="0.75" bottom="0.75" header="0.3" footer="0.3"/>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CFD57-E98C-4DFC-A90A-16781D8E3CBA}">
  <sheetPr>
    <pageSetUpPr fitToPage="1"/>
  </sheetPr>
  <dimension ref="B1:E21"/>
  <sheetViews>
    <sheetView topLeftCell="A13" workbookViewId="0">
      <selection activeCell="D27" sqref="D27"/>
    </sheetView>
  </sheetViews>
  <sheetFormatPr defaultRowHeight="14.25" x14ac:dyDescent="0.4"/>
  <cols>
    <col min="1" max="1" width="1.375" style="47" customWidth="1"/>
    <col min="2" max="2" width="20" style="47" customWidth="1"/>
    <col min="3" max="3" width="17.5" style="47" customWidth="1"/>
    <col min="4" max="4" width="46" style="47" customWidth="1"/>
    <col min="5" max="5" width="58.25" style="47" customWidth="1"/>
    <col min="6" max="16384" width="9" style="47"/>
  </cols>
  <sheetData>
    <row r="1" spans="2:5" ht="34.5" customHeight="1" x14ac:dyDescent="0.4">
      <c r="B1" s="47" t="s">
        <v>133</v>
      </c>
      <c r="E1" s="47" t="s">
        <v>139</v>
      </c>
    </row>
    <row r="2" spans="2:5" x14ac:dyDescent="0.4">
      <c r="B2" s="48" t="s">
        <v>147</v>
      </c>
      <c r="C2" s="48" t="s">
        <v>124</v>
      </c>
      <c r="D2" s="48" t="s">
        <v>118</v>
      </c>
      <c r="E2" s="48" t="s">
        <v>119</v>
      </c>
    </row>
    <row r="3" spans="2:5" ht="92.25" customHeight="1" x14ac:dyDescent="0.4">
      <c r="B3" s="416" t="s">
        <v>150</v>
      </c>
      <c r="C3" s="48" t="s">
        <v>125</v>
      </c>
      <c r="D3" s="48" t="s">
        <v>140</v>
      </c>
      <c r="E3" s="49" t="s">
        <v>146</v>
      </c>
    </row>
    <row r="4" spans="2:5" ht="72.75" customHeight="1" x14ac:dyDescent="0.4">
      <c r="B4" s="417"/>
      <c r="C4" s="417" t="s">
        <v>126</v>
      </c>
      <c r="D4" s="48" t="s">
        <v>120</v>
      </c>
      <c r="E4" s="49" t="s">
        <v>122</v>
      </c>
    </row>
    <row r="5" spans="2:5" ht="30.75" customHeight="1" x14ac:dyDescent="0.4">
      <c r="B5" s="417"/>
      <c r="C5" s="417"/>
      <c r="D5" s="48" t="s">
        <v>121</v>
      </c>
      <c r="E5" s="48" t="s">
        <v>123</v>
      </c>
    </row>
    <row r="6" spans="2:5" ht="76.5" customHeight="1" x14ac:dyDescent="0.4">
      <c r="B6" s="417"/>
      <c r="C6" s="49" t="s">
        <v>135</v>
      </c>
      <c r="D6" s="49" t="s">
        <v>149</v>
      </c>
      <c r="E6" s="48" t="s">
        <v>127</v>
      </c>
    </row>
    <row r="7" spans="2:5" ht="42.75" customHeight="1" x14ac:dyDescent="0.4">
      <c r="B7" s="417"/>
      <c r="C7" s="49" t="s">
        <v>136</v>
      </c>
      <c r="D7" s="49" t="s">
        <v>137</v>
      </c>
      <c r="E7" s="50" t="s">
        <v>138</v>
      </c>
    </row>
    <row r="8" spans="2:5" ht="81" customHeight="1" x14ac:dyDescent="0.4">
      <c r="B8" s="416" t="s">
        <v>151</v>
      </c>
      <c r="C8" s="48" t="s">
        <v>125</v>
      </c>
      <c r="D8" s="48" t="s">
        <v>140</v>
      </c>
      <c r="E8" s="49" t="s">
        <v>146</v>
      </c>
    </row>
    <row r="9" spans="2:5" ht="96" customHeight="1" x14ac:dyDescent="0.4">
      <c r="B9" s="417"/>
      <c r="C9" s="48" t="s">
        <v>126</v>
      </c>
      <c r="D9" s="49" t="s">
        <v>145</v>
      </c>
      <c r="E9" s="49" t="s">
        <v>128</v>
      </c>
    </row>
    <row r="10" spans="2:5" ht="75" customHeight="1" x14ac:dyDescent="0.4">
      <c r="B10" s="417"/>
      <c r="C10" s="49" t="s">
        <v>135</v>
      </c>
      <c r="D10" s="49" t="s">
        <v>149</v>
      </c>
      <c r="E10" s="48" t="s">
        <v>127</v>
      </c>
    </row>
    <row r="11" spans="2:5" ht="48" customHeight="1" x14ac:dyDescent="0.4">
      <c r="B11" s="417"/>
      <c r="C11" s="49" t="s">
        <v>136</v>
      </c>
      <c r="D11" s="49" t="s">
        <v>137</v>
      </c>
      <c r="E11" s="50" t="s">
        <v>138</v>
      </c>
    </row>
    <row r="12" spans="2:5" ht="85.5" customHeight="1" x14ac:dyDescent="0.4">
      <c r="B12" s="416" t="s">
        <v>148</v>
      </c>
      <c r="C12" s="48" t="s">
        <v>125</v>
      </c>
      <c r="D12" s="48" t="s">
        <v>140</v>
      </c>
      <c r="E12" s="49" t="s">
        <v>146</v>
      </c>
    </row>
    <row r="13" spans="2:5" ht="76.5" customHeight="1" x14ac:dyDescent="0.4">
      <c r="B13" s="417"/>
      <c r="C13" s="48" t="s">
        <v>126</v>
      </c>
      <c r="D13" s="49" t="s">
        <v>129</v>
      </c>
      <c r="E13" s="49" t="s">
        <v>130</v>
      </c>
    </row>
    <row r="14" spans="2:5" ht="73.5" customHeight="1" x14ac:dyDescent="0.4">
      <c r="B14" s="417"/>
      <c r="C14" s="49" t="s">
        <v>135</v>
      </c>
      <c r="D14" s="49" t="s">
        <v>149</v>
      </c>
      <c r="E14" s="48" t="s">
        <v>127</v>
      </c>
    </row>
    <row r="15" spans="2:5" ht="48" customHeight="1" x14ac:dyDescent="0.4">
      <c r="B15" s="417"/>
      <c r="C15" s="49" t="s">
        <v>136</v>
      </c>
      <c r="D15" s="49" t="s">
        <v>137</v>
      </c>
      <c r="E15" s="48" t="s">
        <v>138</v>
      </c>
    </row>
    <row r="16" spans="2:5" ht="96" customHeight="1" x14ac:dyDescent="0.4">
      <c r="B16" s="416" t="s">
        <v>152</v>
      </c>
      <c r="C16" s="48" t="s">
        <v>125</v>
      </c>
      <c r="D16" s="48" t="s">
        <v>140</v>
      </c>
      <c r="E16" s="49" t="s">
        <v>146</v>
      </c>
    </row>
    <row r="17" spans="2:5" ht="48" customHeight="1" x14ac:dyDescent="0.4">
      <c r="B17" s="417"/>
      <c r="C17" s="48" t="s">
        <v>126</v>
      </c>
      <c r="D17" s="49" t="s">
        <v>131</v>
      </c>
      <c r="E17" s="49" t="s">
        <v>132</v>
      </c>
    </row>
    <row r="18" spans="2:5" ht="71.25" customHeight="1" x14ac:dyDescent="0.4">
      <c r="B18" s="417"/>
      <c r="C18" s="49" t="s">
        <v>135</v>
      </c>
      <c r="D18" s="49" t="s">
        <v>149</v>
      </c>
      <c r="E18" s="48" t="s">
        <v>127</v>
      </c>
    </row>
    <row r="19" spans="2:5" ht="48" customHeight="1" x14ac:dyDescent="0.4">
      <c r="B19" s="417"/>
      <c r="C19" s="49" t="s">
        <v>136</v>
      </c>
      <c r="D19" s="49" t="s">
        <v>137</v>
      </c>
      <c r="E19" s="50" t="s">
        <v>138</v>
      </c>
    </row>
    <row r="20" spans="2:5" ht="43.5" customHeight="1" x14ac:dyDescent="0.4">
      <c r="B20" s="48" t="s">
        <v>144</v>
      </c>
      <c r="C20" s="48" t="s">
        <v>143</v>
      </c>
      <c r="D20" s="48" t="s">
        <v>141</v>
      </c>
      <c r="E20" s="48" t="s">
        <v>142</v>
      </c>
    </row>
    <row r="21" spans="2:5" x14ac:dyDescent="0.4">
      <c r="B21" s="47" t="s">
        <v>134</v>
      </c>
    </row>
  </sheetData>
  <mergeCells count="5">
    <mergeCell ref="B3:B7"/>
    <mergeCell ref="C4:C5"/>
    <mergeCell ref="B8:B11"/>
    <mergeCell ref="B12:B15"/>
    <mergeCell ref="B16:B19"/>
  </mergeCells>
  <phoneticPr fontId="1"/>
  <pageMargins left="3.937007874015748E-2" right="0" top="0.15748031496062992" bottom="0" header="0" footer="0"/>
  <pageSetup paperSize="9" scale="6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379F1-5124-4108-A011-B9E3CD783732}">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加入月保険料</vt:lpstr>
      <vt:lpstr>保険料作業（試作中）</vt:lpstr>
      <vt:lpstr>作業</vt:lpstr>
      <vt:lpstr>様式 地本控え</vt:lpstr>
      <vt:lpstr>様式 (２枚目 地本控え</vt:lpstr>
      <vt:lpstr>区分判定データ</vt:lpstr>
      <vt:lpstr>保険料の注意</vt:lpstr>
      <vt:lpstr>添付書類</vt: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浩司</dc:creator>
  <cp:lastModifiedBy>建設埼玉　曽屋 容秀</cp:lastModifiedBy>
  <cp:lastPrinted>2024-10-28T03:12:06Z</cp:lastPrinted>
  <dcterms:created xsi:type="dcterms:W3CDTF">2020-11-26T02:37:57Z</dcterms:created>
  <dcterms:modified xsi:type="dcterms:W3CDTF">2025-03-27T02:45:17Z</dcterms:modified>
</cp:coreProperties>
</file>